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6-Appropriateness/predictors of visits by health conditions/Conditions/02-May_require_antibiotics/"/>
    </mc:Choice>
  </mc:AlternateContent>
  <xr:revisionPtr revIDLastSave="0" documentId="13_ncr:1_{905DD31D-5EE5-4426-9D57-4F675FEDB71E}" xr6:coauthVersionLast="46" xr6:coauthVersionMax="46" xr10:uidLastSave="{00000000-0000-0000-0000-000000000000}"/>
  <bookViews>
    <workbookView xWindow="-120" yWindow="-120" windowWidth="29040" windowHeight="15840" tabRatio="885" activeTab="5" xr2:uid="{00000000-000D-0000-FFFF-FFFF00000000}"/>
  </bookViews>
  <sheets>
    <sheet name="dashboard" sheetId="36" r:id="rId1"/>
    <sheet name="Suppltbl_kids" sheetId="32" r:id="rId2"/>
    <sheet name="fig_kids" sheetId="20" r:id="rId3"/>
    <sheet name="fig_data" sheetId="33" r:id="rId4"/>
    <sheet name="tbl_data" sheetId="31" r:id="rId5"/>
    <sheet name="Odds_kids" sheetId="3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4" i="33" l="1"/>
  <c r="K43" i="33"/>
  <c r="K39" i="33"/>
  <c r="K37" i="33"/>
  <c r="K35" i="33"/>
  <c r="K33" i="33"/>
  <c r="K31" i="33"/>
  <c r="K26" i="33"/>
  <c r="K24" i="33"/>
  <c r="K22" i="33"/>
  <c r="K18" i="33"/>
  <c r="K16" i="33"/>
  <c r="K12" i="33"/>
  <c r="K9" i="33"/>
  <c r="K5" i="33"/>
  <c r="K4" i="33"/>
  <c r="B4" i="33" l="1"/>
  <c r="B44" i="33"/>
  <c r="B43" i="33"/>
  <c r="B39" i="33"/>
  <c r="B37" i="33"/>
  <c r="B35" i="33"/>
  <c r="B33" i="33"/>
  <c r="B31" i="33"/>
  <c r="B26" i="33"/>
  <c r="B24" i="33"/>
  <c r="B22" i="33"/>
  <c r="B18" i="33"/>
  <c r="B16" i="33"/>
  <c r="B12" i="33"/>
  <c r="B9" i="33"/>
  <c r="B5" i="33"/>
  <c r="D4" i="33"/>
  <c r="D5" i="33" s="1"/>
  <c r="D6" i="33" s="1"/>
  <c r="D7" i="33" s="1"/>
  <c r="D8" i="33" s="1"/>
  <c r="D9" i="33" s="1"/>
  <c r="D10" i="33" l="1"/>
  <c r="J45" i="33"/>
  <c r="I45" i="33"/>
  <c r="H45" i="33"/>
  <c r="E45" i="33"/>
  <c r="J42" i="33"/>
  <c r="I42" i="33"/>
  <c r="H42" i="33"/>
  <c r="E42" i="33"/>
  <c r="G42" i="33" s="1"/>
  <c r="J41" i="33"/>
  <c r="I41" i="33"/>
  <c r="H41" i="33"/>
  <c r="E41" i="33"/>
  <c r="J40" i="33"/>
  <c r="I40" i="33"/>
  <c r="H40" i="33"/>
  <c r="E40" i="33"/>
  <c r="G40" i="33" s="1"/>
  <c r="J38" i="33"/>
  <c r="I38" i="33"/>
  <c r="H38" i="33"/>
  <c r="E38" i="33"/>
  <c r="J36" i="33"/>
  <c r="I36" i="33"/>
  <c r="H36" i="33"/>
  <c r="E36" i="33"/>
  <c r="G36" i="33" s="1"/>
  <c r="J34" i="33"/>
  <c r="I34" i="33"/>
  <c r="H34" i="33"/>
  <c r="E34" i="33"/>
  <c r="G34" i="33" s="1"/>
  <c r="J32" i="33"/>
  <c r="I32" i="33"/>
  <c r="H32" i="33"/>
  <c r="E32" i="33"/>
  <c r="J30" i="33"/>
  <c r="I30" i="33"/>
  <c r="H30" i="33"/>
  <c r="E30" i="33"/>
  <c r="J29" i="33"/>
  <c r="I29" i="33"/>
  <c r="H29" i="33"/>
  <c r="E29" i="33"/>
  <c r="G29" i="33" s="1"/>
  <c r="J28" i="33"/>
  <c r="I28" i="33"/>
  <c r="H28" i="33"/>
  <c r="E28" i="33"/>
  <c r="G28" i="33" s="1"/>
  <c r="J27" i="33"/>
  <c r="I27" i="33"/>
  <c r="H27" i="33"/>
  <c r="E27" i="33"/>
  <c r="J25" i="33"/>
  <c r="I25" i="33"/>
  <c r="H25" i="33"/>
  <c r="E25" i="33"/>
  <c r="J23" i="33"/>
  <c r="I23" i="33"/>
  <c r="H23" i="33"/>
  <c r="E23" i="33"/>
  <c r="J21" i="33"/>
  <c r="I21" i="33"/>
  <c r="H21" i="33"/>
  <c r="E21" i="33"/>
  <c r="G21" i="33" s="1"/>
  <c r="J20" i="33"/>
  <c r="I20" i="33"/>
  <c r="H20" i="33"/>
  <c r="E20" i="33"/>
  <c r="G20" i="33" s="1"/>
  <c r="J19" i="33"/>
  <c r="I19" i="33"/>
  <c r="H19" i="33"/>
  <c r="E19" i="33"/>
  <c r="J17" i="33"/>
  <c r="I17" i="33"/>
  <c r="H17" i="33"/>
  <c r="E17" i="33"/>
  <c r="G17" i="33" s="1"/>
  <c r="J15" i="33"/>
  <c r="I15" i="33"/>
  <c r="H15" i="33"/>
  <c r="E15" i="33"/>
  <c r="G15" i="33" s="1"/>
  <c r="J14" i="33"/>
  <c r="I14" i="33"/>
  <c r="H14" i="33"/>
  <c r="E14" i="33"/>
  <c r="J13" i="33"/>
  <c r="I13" i="33"/>
  <c r="H13" i="33"/>
  <c r="E13" i="33"/>
  <c r="J11" i="33"/>
  <c r="I11" i="33"/>
  <c r="H11" i="33"/>
  <c r="E11" i="33"/>
  <c r="G11" i="33" s="1"/>
  <c r="J10" i="33"/>
  <c r="I10" i="33"/>
  <c r="H10" i="33"/>
  <c r="E10" i="33"/>
  <c r="J8" i="33"/>
  <c r="I8" i="33"/>
  <c r="H8" i="33"/>
  <c r="E8" i="33"/>
  <c r="J7" i="33"/>
  <c r="I7" i="33"/>
  <c r="H7" i="33"/>
  <c r="E7" i="33"/>
  <c r="J6" i="33"/>
  <c r="I6" i="33"/>
  <c r="H6" i="33"/>
  <c r="E6" i="33"/>
  <c r="G45" i="31"/>
  <c r="H45" i="31" s="1"/>
  <c r="F45" i="31"/>
  <c r="E45" i="31"/>
  <c r="D45" i="31"/>
  <c r="C45" i="31"/>
  <c r="C46" i="32" s="1"/>
  <c r="G42" i="31"/>
  <c r="H42" i="31" s="1"/>
  <c r="F42" i="31"/>
  <c r="E42" i="31"/>
  <c r="D42" i="31"/>
  <c r="C42" i="31"/>
  <c r="G41" i="31"/>
  <c r="H41" i="31" s="1"/>
  <c r="F41" i="31"/>
  <c r="E41" i="31"/>
  <c r="D41" i="31"/>
  <c r="C41" i="31"/>
  <c r="C42" i="32" s="1"/>
  <c r="G40" i="31"/>
  <c r="H40" i="31" s="1"/>
  <c r="F40" i="31"/>
  <c r="E40" i="31"/>
  <c r="D40" i="31"/>
  <c r="C40" i="31"/>
  <c r="G38" i="31"/>
  <c r="H38" i="31" s="1"/>
  <c r="F38" i="31"/>
  <c r="E38" i="31"/>
  <c r="D38" i="31"/>
  <c r="C38" i="31"/>
  <c r="C39" i="32" s="1"/>
  <c r="G36" i="31"/>
  <c r="H36" i="31" s="1"/>
  <c r="F36" i="31"/>
  <c r="E36" i="31"/>
  <c r="D36" i="31"/>
  <c r="C36" i="31"/>
  <c r="G34" i="31"/>
  <c r="H34" i="31" s="1"/>
  <c r="F34" i="31"/>
  <c r="E34" i="31"/>
  <c r="D34" i="31"/>
  <c r="C34" i="31"/>
  <c r="C35" i="32" s="1"/>
  <c r="G32" i="31"/>
  <c r="H32" i="31" s="1"/>
  <c r="F32" i="31"/>
  <c r="E32" i="31"/>
  <c r="D32" i="31"/>
  <c r="C32" i="31"/>
  <c r="C33" i="32" s="1"/>
  <c r="G30" i="31"/>
  <c r="H30" i="31" s="1"/>
  <c r="F30" i="31"/>
  <c r="E30" i="31"/>
  <c r="D30" i="31"/>
  <c r="C30" i="31"/>
  <c r="C31" i="32" s="1"/>
  <c r="G29" i="31"/>
  <c r="H29" i="31" s="1"/>
  <c r="F29" i="31"/>
  <c r="E29" i="31"/>
  <c r="D29" i="31"/>
  <c r="C29" i="31"/>
  <c r="C30" i="32" s="1"/>
  <c r="G28" i="31"/>
  <c r="H28" i="31" s="1"/>
  <c r="F28" i="31"/>
  <c r="E28" i="31"/>
  <c r="D28" i="31"/>
  <c r="C28" i="31"/>
  <c r="C29" i="32" s="1"/>
  <c r="G27" i="31"/>
  <c r="H27" i="31" s="1"/>
  <c r="F27" i="31"/>
  <c r="E27" i="31"/>
  <c r="D27" i="31"/>
  <c r="C27" i="31"/>
  <c r="C28" i="32" s="1"/>
  <c r="G25" i="31"/>
  <c r="H25" i="31" s="1"/>
  <c r="F25" i="31"/>
  <c r="E25" i="31"/>
  <c r="D25" i="31"/>
  <c r="C25" i="31"/>
  <c r="C26" i="32" s="1"/>
  <c r="G23" i="31"/>
  <c r="H23" i="31" s="1"/>
  <c r="F23" i="31"/>
  <c r="E23" i="31"/>
  <c r="D23" i="31"/>
  <c r="C23" i="31"/>
  <c r="G21" i="31"/>
  <c r="H21" i="31" s="1"/>
  <c r="F21" i="31"/>
  <c r="E21" i="31"/>
  <c r="D21" i="31"/>
  <c r="C21" i="31"/>
  <c r="C22" i="32" s="1"/>
  <c r="G20" i="31"/>
  <c r="H20" i="31" s="1"/>
  <c r="F20" i="31"/>
  <c r="E20" i="31"/>
  <c r="D20" i="31"/>
  <c r="C20" i="31"/>
  <c r="C21" i="32" s="1"/>
  <c r="G19" i="31"/>
  <c r="H19" i="31" s="1"/>
  <c r="F19" i="31"/>
  <c r="E19" i="31"/>
  <c r="D19" i="31"/>
  <c r="C19" i="31"/>
  <c r="C20" i="32" s="1"/>
  <c r="G17" i="31"/>
  <c r="H17" i="31" s="1"/>
  <c r="F17" i="31"/>
  <c r="E17" i="31"/>
  <c r="D17" i="31"/>
  <c r="C17" i="31"/>
  <c r="G15" i="31"/>
  <c r="H15" i="31" s="1"/>
  <c r="F15" i="31"/>
  <c r="E15" i="31"/>
  <c r="D15" i="31"/>
  <c r="C15" i="31"/>
  <c r="C16" i="32" s="1"/>
  <c r="G14" i="31"/>
  <c r="H14" i="31" s="1"/>
  <c r="F14" i="31"/>
  <c r="E14" i="31"/>
  <c r="D14" i="31"/>
  <c r="C14" i="31"/>
  <c r="C15" i="32" s="1"/>
  <c r="G13" i="31"/>
  <c r="H13" i="31" s="1"/>
  <c r="F13" i="31"/>
  <c r="E13" i="31"/>
  <c r="D13" i="31"/>
  <c r="C13" i="31"/>
  <c r="C14" i="32" s="1"/>
  <c r="G11" i="31"/>
  <c r="H11" i="31" s="1"/>
  <c r="F11" i="31"/>
  <c r="E11" i="31"/>
  <c r="D11" i="31"/>
  <c r="C11" i="31"/>
  <c r="G10" i="31"/>
  <c r="H10" i="31" s="1"/>
  <c r="F10" i="31"/>
  <c r="E10" i="31"/>
  <c r="D10" i="31"/>
  <c r="C10" i="31"/>
  <c r="C11" i="32" s="1"/>
  <c r="G8" i="31"/>
  <c r="H8" i="31" s="1"/>
  <c r="F8" i="31"/>
  <c r="E8" i="31"/>
  <c r="D8" i="31"/>
  <c r="C8" i="31"/>
  <c r="C9" i="32" s="1"/>
  <c r="G7" i="31"/>
  <c r="H7" i="31" s="1"/>
  <c r="F7" i="31"/>
  <c r="E7" i="31"/>
  <c r="D7" i="31"/>
  <c r="C7" i="31"/>
  <c r="C8" i="32" s="1"/>
  <c r="G6" i="31"/>
  <c r="H6" i="31" s="1"/>
  <c r="F6" i="31"/>
  <c r="E6" i="31"/>
  <c r="D6" i="31"/>
  <c r="C6" i="31"/>
  <c r="C7" i="32" s="1"/>
  <c r="C43" i="32"/>
  <c r="C41" i="32"/>
  <c r="C37" i="32"/>
  <c r="C24" i="32"/>
  <c r="C18" i="32"/>
  <c r="C12" i="32"/>
  <c r="B14" i="31" l="1"/>
  <c r="B15" i="32" s="1"/>
  <c r="B7" i="31"/>
  <c r="B8" i="32" s="1"/>
  <c r="B6" i="31"/>
  <c r="B7" i="32" s="1"/>
  <c r="B23" i="31"/>
  <c r="B24" i="32" s="1"/>
  <c r="K6" i="33"/>
  <c r="B6" i="33" s="1"/>
  <c r="K7" i="33"/>
  <c r="B7" i="33" s="1"/>
  <c r="K8" i="33"/>
  <c r="B8" i="33" s="1"/>
  <c r="K10" i="33"/>
  <c r="B10" i="33" s="1"/>
  <c r="K11" i="33"/>
  <c r="B11" i="33" s="1"/>
  <c r="K13" i="33"/>
  <c r="B13" i="33" s="1"/>
  <c r="K14" i="33"/>
  <c r="B14" i="33" s="1"/>
  <c r="K15" i="33"/>
  <c r="B15" i="33" s="1"/>
  <c r="K17" i="33"/>
  <c r="B17" i="33" s="1"/>
  <c r="K19" i="33"/>
  <c r="B19" i="33" s="1"/>
  <c r="K20" i="33"/>
  <c r="B20" i="33" s="1"/>
  <c r="K21" i="33"/>
  <c r="B21" i="33" s="1"/>
  <c r="K23" i="33"/>
  <c r="B23" i="33" s="1"/>
  <c r="K25" i="33"/>
  <c r="B25" i="33" s="1"/>
  <c r="K27" i="33"/>
  <c r="B27" i="33" s="1"/>
  <c r="K28" i="33"/>
  <c r="B28" i="33" s="1"/>
  <c r="K29" i="33"/>
  <c r="B29" i="33" s="1"/>
  <c r="K30" i="33"/>
  <c r="B30" i="33" s="1"/>
  <c r="K32" i="33"/>
  <c r="B32" i="33" s="1"/>
  <c r="K34" i="33"/>
  <c r="B34" i="33" s="1"/>
  <c r="K36" i="33"/>
  <c r="B36" i="33" s="1"/>
  <c r="K38" i="33"/>
  <c r="B38" i="33" s="1"/>
  <c r="K40" i="33"/>
  <c r="B40" i="33" s="1"/>
  <c r="K41" i="33"/>
  <c r="B41" i="33" s="1"/>
  <c r="K42" i="33"/>
  <c r="B42" i="33" s="1"/>
  <c r="K45" i="33"/>
  <c r="B45" i="33" s="1"/>
  <c r="B28" i="31"/>
  <c r="B29" i="32" s="1"/>
  <c r="D11" i="33"/>
  <c r="D12" i="33" s="1"/>
  <c r="D13" i="33" s="1"/>
  <c r="D14" i="33" s="1"/>
  <c r="D15" i="33" s="1"/>
  <c r="B27" i="31"/>
  <c r="B28" i="32" s="1"/>
  <c r="B13" i="31"/>
  <c r="B14" i="32" s="1"/>
  <c r="B38" i="31"/>
  <c r="B39" i="32" s="1"/>
  <c r="B41" i="31"/>
  <c r="B42" i="32" s="1"/>
  <c r="B42" i="31"/>
  <c r="B43" i="32" s="1"/>
  <c r="B45" i="31"/>
  <c r="B46" i="32" s="1"/>
  <c r="B10" i="31"/>
  <c r="B11" i="32" s="1"/>
  <c r="B11" i="31"/>
  <c r="B12" i="32" s="1"/>
  <c r="B17" i="31"/>
  <c r="B18" i="32" s="1"/>
  <c r="B20" i="31"/>
  <c r="B21" i="32" s="1"/>
  <c r="B25" i="31"/>
  <c r="B26" i="32" s="1"/>
  <c r="B30" i="31"/>
  <c r="B31" i="32" s="1"/>
  <c r="B32" i="31"/>
  <c r="B33" i="32" s="1"/>
  <c r="B36" i="31"/>
  <c r="B37" i="32" s="1"/>
  <c r="B8" i="31"/>
  <c r="B9" i="32" s="1"/>
  <c r="B15" i="31"/>
  <c r="B16" i="32" s="1"/>
  <c r="B19" i="31"/>
  <c r="B20" i="32" s="1"/>
  <c r="B21" i="31"/>
  <c r="B22" i="32" s="1"/>
  <c r="B29" i="31"/>
  <c r="B30" i="32" s="1"/>
  <c r="B34" i="31"/>
  <c r="B35" i="32" s="1"/>
  <c r="B40" i="31"/>
  <c r="B41" i="32" s="1"/>
  <c r="F27" i="33"/>
  <c r="F32" i="33"/>
  <c r="F23" i="33"/>
  <c r="F25" i="33"/>
  <c r="G27" i="33"/>
  <c r="F28" i="33"/>
  <c r="F30" i="33"/>
  <c r="F45" i="33"/>
  <c r="F10" i="33"/>
  <c r="F19" i="33"/>
  <c r="F8" i="33"/>
  <c r="F17" i="33"/>
  <c r="F20" i="33"/>
  <c r="F7" i="33"/>
  <c r="F13" i="33"/>
  <c r="G23" i="33"/>
  <c r="F38" i="33"/>
  <c r="F40" i="33"/>
  <c r="F6" i="33"/>
  <c r="G8" i="33"/>
  <c r="G10" i="33"/>
  <c r="F11" i="33"/>
  <c r="F14" i="33"/>
  <c r="F15" i="33"/>
  <c r="G19" i="33"/>
  <c r="F21" i="33"/>
  <c r="G25" i="33"/>
  <c r="F29" i="33"/>
  <c r="G30" i="33"/>
  <c r="G32" i="33"/>
  <c r="F34" i="33"/>
  <c r="F36" i="33"/>
  <c r="G38" i="33"/>
  <c r="F41" i="33"/>
  <c r="F42" i="33"/>
  <c r="G45" i="33"/>
  <c r="G6" i="33"/>
  <c r="G7" i="33"/>
  <c r="G13" i="33"/>
  <c r="G14" i="33"/>
  <c r="G41" i="33"/>
  <c r="D16" i="33" l="1"/>
  <c r="D17" i="33" s="1"/>
  <c r="D18" i="33" l="1"/>
  <c r="D19" i="33" s="1"/>
  <c r="D20" i="33" s="1"/>
  <c r="D21" i="33" s="1"/>
  <c r="D22" i="33" s="1"/>
  <c r="D23" i="33" s="1"/>
  <c r="D24" i="33" l="1"/>
  <c r="D25" i="33" s="1"/>
  <c r="D26" i="33" l="1"/>
  <c r="D27" i="33" s="1"/>
  <c r="D28" i="33" s="1"/>
  <c r="D29" i="33" s="1"/>
  <c r="D30" i="33" s="1"/>
  <c r="D31" i="33" l="1"/>
  <c r="D32" i="33" s="1"/>
  <c r="D33" i="33" l="1"/>
  <c r="D34" i="33" s="1"/>
  <c r="D35" i="33" l="1"/>
  <c r="D36" i="33" s="1"/>
  <c r="D37" i="33" l="1"/>
  <c r="D38" i="33" s="1"/>
  <c r="D39" i="33" l="1"/>
  <c r="D40" i="33" s="1"/>
  <c r="D41" i="33" s="1"/>
  <c r="D42" i="33" s="1"/>
  <c r="D43" i="33" s="1"/>
  <c r="D44" i="33" s="1"/>
  <c r="D45" i="33" s="1"/>
  <c r="D48" i="33" s="1"/>
</calcChain>
</file>

<file path=xl/sharedStrings.xml><?xml version="1.0" encoding="utf-8"?>
<sst xmlns="http://schemas.openxmlformats.org/spreadsheetml/2006/main" count="958" uniqueCount="158">
  <si>
    <t>diagg</t>
  </si>
  <si>
    <t>n</t>
  </si>
  <si>
    <t>PERCENT</t>
  </si>
  <si>
    <t>ClassVal0</t>
  </si>
  <si>
    <t>.</t>
  </si>
  <si>
    <t>&lt;.0001</t>
  </si>
  <si>
    <t>mdsex1</t>
  </si>
  <si>
    <t>PhysLoc</t>
  </si>
  <si>
    <t>MDtrain</t>
  </si>
  <si>
    <t>1.Canada/USA</t>
  </si>
  <si>
    <t>2.NOT-Canada/USA</t>
  </si>
  <si>
    <t>HospPriv</t>
  </si>
  <si>
    <t>Fee</t>
  </si>
  <si>
    <t>S.at least some salary, 2014-2016</t>
  </si>
  <si>
    <t>Y.always Fee, 2014-2016</t>
  </si>
  <si>
    <t>PatientAgeGr</t>
  </si>
  <si>
    <t>sex1</t>
  </si>
  <si>
    <t>Charlson</t>
  </si>
  <si>
    <t>3+</t>
  </si>
  <si>
    <t>vis2majMD1</t>
  </si>
  <si>
    <t>0.OtherMD</t>
  </si>
  <si>
    <t>1.MajorityCareMD</t>
  </si>
  <si>
    <t>9.LowUser</t>
  </si>
  <si>
    <t>Odds Ratio</t>
  </si>
  <si>
    <t>Yes</t>
  </si>
  <si>
    <t>flag: 1. adjusted odds change direction relative to crude</t>
  </si>
  <si>
    <t>variable</t>
  </si>
  <si>
    <t>RefCat</t>
  </si>
  <si>
    <t>flag</t>
  </si>
  <si>
    <t>odds_adj</t>
  </si>
  <si>
    <t>Lodds_adj</t>
  </si>
  <si>
    <t>Uodds_adj</t>
  </si>
  <si>
    <t>Pval_adj</t>
  </si>
  <si>
    <t>odds_crd</t>
  </si>
  <si>
    <t>Lodds_crd</t>
  </si>
  <si>
    <t>Uodds_crd</t>
  </si>
  <si>
    <t>Pval_crd</t>
  </si>
  <si>
    <t>zPhysAge</t>
  </si>
  <si>
    <t>IE</t>
  </si>
  <si>
    <t>WP</t>
  </si>
  <si>
    <t>NO</t>
  </si>
  <si>
    <t>SO</t>
  </si>
  <si>
    <t>WE</t>
  </si>
  <si>
    <t>zAveVisPerDay</t>
  </si>
  <si>
    <t>zsefi</t>
  </si>
  <si>
    <t>season</t>
  </si>
  <si>
    <t>Apr-Oct</t>
  </si>
  <si>
    <t>Nov-Mar</t>
  </si>
  <si>
    <t>n_cat</t>
  </si>
  <si>
    <t>mean</t>
  </si>
  <si>
    <t>std</t>
  </si>
  <si>
    <t>max</t>
  </si>
  <si>
    <t>p99</t>
  </si>
  <si>
    <t>p95</t>
  </si>
  <si>
    <t>p90</t>
  </si>
  <si>
    <t>p75</t>
  </si>
  <si>
    <t>median</t>
  </si>
  <si>
    <t>p25</t>
  </si>
  <si>
    <t>p5</t>
  </si>
  <si>
    <t>p1</t>
  </si>
  <si>
    <t>min</t>
  </si>
  <si>
    <t>paed</t>
  </si>
  <si>
    <t>NKidsInFam</t>
  </si>
  <si>
    <t>4+</t>
  </si>
  <si>
    <t>cic</t>
  </si>
  <si>
    <t>Children</t>
  </si>
  <si>
    <t>Characteristics</t>
  </si>
  <si>
    <t>Male</t>
  </si>
  <si>
    <t>Other</t>
  </si>
  <si>
    <t>Fee-for-Service</t>
  </si>
  <si>
    <t>Average Socioeconomic Factor Index (SEFI-2)</t>
  </si>
  <si>
    <t>Sex (Ref: Female)</t>
  </si>
  <si>
    <t>Hospital Privileges (Ref: No)</t>
  </si>
  <si>
    <t>Payment (Ref: Salary or Mixed)</t>
  </si>
  <si>
    <t>Other (No Majority of Care Physician)</t>
  </si>
  <si>
    <t>Average Number of Visits per Day</t>
  </si>
  <si>
    <t>Medical Training (Ref: Canada or United States)</t>
  </si>
  <si>
    <t>Visit to Majority of Care Physician (Ref: No)</t>
  </si>
  <si>
    <t>Charlson Comorbidity Index Score (Ref: 0)</t>
  </si>
  <si>
    <t>3 or Higher</t>
  </si>
  <si>
    <t>OR</t>
  </si>
  <si>
    <t>avg</t>
  </si>
  <si>
    <t>LL</t>
  </si>
  <si>
    <t>UL</t>
  </si>
  <si>
    <t>sig</t>
  </si>
  <si>
    <t>Age (Years)</t>
  </si>
  <si>
    <t>Location (Ref: Winnipeg RHA)</t>
  </si>
  <si>
    <t>Southern Health-Santé Sud</t>
  </si>
  <si>
    <t>Prairie Mountain Health</t>
  </si>
  <si>
    <t>Interlake-Eastern RHA</t>
  </si>
  <si>
    <t>Northern Health Region</t>
  </si>
  <si>
    <t>Season (Ref: November-March)</t>
  </si>
  <si>
    <t>April-October</t>
  </si>
  <si>
    <t>Physician</t>
  </si>
  <si>
    <t>Patient</t>
  </si>
  <si>
    <t>notation</t>
  </si>
  <si>
    <t>p-values</t>
  </si>
  <si>
    <t>Odds Ratio
(95% Confidence Interval)</t>
  </si>
  <si>
    <t>p-value</t>
  </si>
  <si>
    <t>Age- and sex-adjusted odds ratios (average and 95% confidence intervals), patient ages 0-14</t>
  </si>
  <si>
    <t>Visit to Pediatrician (Ref: No)</t>
  </si>
  <si>
    <t>Age Group (Ref: 10-14 Years)</t>
  </si>
  <si>
    <t>Under 1</t>
  </si>
  <si>
    <t>1-2</t>
  </si>
  <si>
    <t>5-9</t>
  </si>
  <si>
    <t>Number of Siblings (Ref: 1)</t>
  </si>
  <si>
    <t>4 or More</t>
  </si>
  <si>
    <t>In Care (Ref: No)</t>
  </si>
  <si>
    <t>X</t>
  </si>
  <si>
    <t>Y</t>
  </si>
  <si>
    <t>Left whisker</t>
  </si>
  <si>
    <t>Right whisker</t>
  </si>
  <si>
    <t>Final labels</t>
  </si>
  <si>
    <t>Labels</t>
  </si>
  <si>
    <t>Vertical Odds threshold (min)</t>
  </si>
  <si>
    <t>Vertical Odds threshold (max)</t>
  </si>
  <si>
    <t>Other Characteristics:</t>
  </si>
  <si>
    <t>Physician Characteristics:</t>
  </si>
  <si>
    <t>Patient Characteristics:</t>
  </si>
  <si>
    <t>1 Male</t>
  </si>
  <si>
    <t>2 Female</t>
  </si>
  <si>
    <t>05.Combined AOM kids: crude and adjusted odds of inappr Drug</t>
  </si>
  <si>
    <t>Program: S:\asp\prog\RoxanaD\PredictiveFactors\InappropiateDrug_Multilevel_05k.sas Date:  07APR2020 17:46:20  User: roxanad Host:  SAL-DA-1</t>
  </si>
  <si>
    <t>CA CR DC was defined appropriate in Analysis plan: 2.4 details for ob 2 part 4                              17:45 Tuesday, April 7, 2020  72</t>
  </si>
  <si>
    <t>Chelsea email on Mon 2020-02-03 11:35 AM: For the did they get appropriate antibiotics for both models it would only be in those who got ant</t>
  </si>
  <si>
    <t>The FREQ Procedure</t>
  </si>
  <si>
    <t xml:space="preserve">                                                                                                          Cumulative    Cumulative</t>
  </si>
  <si>
    <t>inapprDrug    rx    subclass                                                     Frequency     Percent     Frequency      Percent</t>
  </si>
  <si>
    <t>----------------------------------------------------------------------------------------------------------------------------------</t>
  </si>
  <si>
    <t xml:space="preserve">0              1    J01CA.extended spectrum                                         45505       71.34         45505        71.34  </t>
  </si>
  <si>
    <t xml:space="preserve">0              1    J01CR.combinations, including betalactamase inhibitors           2234        3.50         47739        74.84  </t>
  </si>
  <si>
    <t xml:space="preserve">0              1    J01DC.second generation [cefaclor, cefprozil, cefuroxime]        4543        7.12         52282        81.96  </t>
  </si>
  <si>
    <t xml:space="preserve">1              1    J01AA                                                               6        0.01         52288        81.97  </t>
  </si>
  <si>
    <t xml:space="preserve">1              1    J01CE.betalactamase sensitive                                       6        0.01         52294        81.98  </t>
  </si>
  <si>
    <t xml:space="preserve">1              1    J01CF.beta-lactamase resistant                                      S        0.01         52298        81.99  </t>
  </si>
  <si>
    <t xml:space="preserve">1              1    J01DB.first generation [drugs cephalexin, cefadroxil]             543        0.85         52841        82.84  </t>
  </si>
  <si>
    <t xml:space="preserve">1              1    J01DD.third generation [cefixime]                                 165        0.26         53006        83.10  </t>
  </si>
  <si>
    <t xml:space="preserve">1              1    J01EA.Trimethoprim                                                  S        0.00         53007        83.10  </t>
  </si>
  <si>
    <t xml:space="preserve">1              1    J01EE.combinations [septra]                                       744        1.17         53751        84.27  </t>
  </si>
  <si>
    <t xml:space="preserve">1              1    J01FA                                                            9970       15.63         63721        99.90  </t>
  </si>
  <si>
    <t xml:space="preserve">1              1    J01FF                                                              46        0.07         63767        99.97  </t>
  </si>
  <si>
    <t xml:space="preserve">1              1    J01MA                                                              16        0.03         63783       100.00  </t>
  </si>
  <si>
    <t xml:space="preserve">1              1    J01XE                                                               S        0.00         63785       100.00  </t>
  </si>
  <si>
    <t xml:space="preserve">1              1    J01XX                                                               S        0.00         63786       100.00  </t>
  </si>
  <si>
    <t xml:space="preserve">                                                                            Cumulative    Cumulative</t>
  </si>
  <si>
    <t>diagg                                       age    Frequency     Percent     Frequency      Percent</t>
  </si>
  <si>
    <t>----------------------------------------------------------------------------------------------------</t>
  </si>
  <si>
    <t xml:space="preserve">05.Combined AOM                     kids(0-14)        63786      100.00         63786       100.00  </t>
  </si>
  <si>
    <t>Program: S:\asp\prog\RoxanaD\PredictiveFactors\InappropiateDrug_Multilevel_05k.sas Date: 07APR2020 17:46:20 User: roxanad Host: SAL-DA-1</t>
  </si>
  <si>
    <t>05.Combined AOM kids: crude and adjusted odds of inappr Drug - all info</t>
  </si>
  <si>
    <r>
      <t xml:space="preserve">Bolded </t>
    </r>
    <r>
      <rPr>
        <sz val="7"/>
        <color theme="1"/>
        <rFont val="Arial"/>
        <family val="2"/>
      </rPr>
      <t>values indicate a statistically significant association between this characteristic and antibiotic dispensations 
(p&lt;0.01).</t>
    </r>
  </si>
  <si>
    <t>p&lt;0.01</t>
  </si>
  <si>
    <t>Supplement Table X.X:  Predictors of Ambulatory Primary Care Physician Visits for Acute Otitis Media Among Children Resulting in Inappropriate Antibiotic Dispensations, 2014-2016</t>
  </si>
  <si>
    <t>\\mchpe.cpe.umanitoba.ca\MCHP\Public\Shared Resources\Project\asp\Analyses\Obj2.4\InappropriateDrugAOMKids.xlsx</t>
  </si>
  <si>
    <t>No Majority of Care Provider Identified</t>
  </si>
  <si>
    <t>1-4</t>
  </si>
  <si>
    <t>Number of children in the household (Ref: 1)</t>
  </si>
  <si>
    <t>In Care of Child and Family Services (Ref: 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</si>
</sst>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  <numFmt numFmtId="169" formatCode="0.0000"/>
    <numFmt numFmtId="170" formatCode="0.000"/>
  </numFmts>
  <fonts count="3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1"/>
      <name val="Segoe UI"/>
      <family val="2"/>
    </font>
    <font>
      <sz val="9"/>
      <color theme="1" tint="0.14999847407452621"/>
      <name val="Segoe UI"/>
      <family val="2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9"/>
      <color theme="0"/>
      <name val="Segoe UI"/>
      <family val="2"/>
    </font>
    <font>
      <b/>
      <sz val="9"/>
      <name val="Segoe UI"/>
      <family val="2"/>
    </font>
    <font>
      <b/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u/>
      <sz val="9"/>
      <color theme="1"/>
      <name val="Segoe UI"/>
      <family val="2"/>
    </font>
    <font>
      <u/>
      <sz val="10"/>
      <color theme="1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7"/>
      </top>
      <bottom/>
      <diagonal/>
    </border>
    <border>
      <left/>
      <right/>
      <top/>
      <bottom style="thin">
        <color theme="7"/>
      </bottom>
      <diagonal/>
    </border>
  </borders>
  <cellStyleXfs count="63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49" fontId="19" fillId="33" borderId="10" applyFill="0">
      <alignment horizontal="center" vertical="center"/>
    </xf>
    <xf numFmtId="3" fontId="19" fillId="33" borderId="10" applyFill="0">
      <alignment horizontal="right" vertical="center" indent="1"/>
    </xf>
    <xf numFmtId="166" fontId="19" fillId="33" borderId="10" applyFill="0">
      <alignment horizontal="right" vertical="center" indent="1"/>
    </xf>
    <xf numFmtId="2" fontId="19" fillId="33" borderId="10" applyFill="0">
      <alignment horizontal="right" vertical="center" indent="1"/>
    </xf>
    <xf numFmtId="164" fontId="22" fillId="33" borderId="10" applyFill="0">
      <alignment horizontal="right" vertical="center" indent="1"/>
    </xf>
    <xf numFmtId="167" fontId="19" fillId="33" borderId="10" applyFill="0">
      <alignment horizontal="right" vertical="center" indent="1"/>
    </xf>
    <xf numFmtId="165" fontId="19" fillId="33" borderId="10" applyFill="0">
      <alignment horizontal="right" vertical="center" indent="1"/>
    </xf>
    <xf numFmtId="9" fontId="19" fillId="33" borderId="10" applyFill="0">
      <alignment horizontal="right" vertical="center" indent="1"/>
    </xf>
    <xf numFmtId="168" fontId="19" fillId="33" borderId="10" applyFill="0">
      <alignment horizontal="right" vertical="center" indent="1"/>
    </xf>
    <xf numFmtId="10" fontId="19" fillId="33" borderId="10" applyFill="0">
      <alignment horizontal="right" vertical="center" indent="1"/>
    </xf>
    <xf numFmtId="0" fontId="23" fillId="33" borderId="0">
      <alignment horizontal="left" vertical="top"/>
    </xf>
    <xf numFmtId="0" fontId="24" fillId="33" borderId="10" applyFill="0">
      <alignment horizontal="center" vertical="center"/>
    </xf>
    <xf numFmtId="0" fontId="21" fillId="33" borderId="0">
      <alignment horizontal="center" vertical="center" wrapText="1"/>
    </xf>
    <xf numFmtId="0" fontId="25" fillId="34" borderId="11">
      <alignment horizontal="center" vertical="center" wrapText="1"/>
    </xf>
    <xf numFmtId="0" fontId="21" fillId="33" borderId="12" applyFill="0">
      <alignment horizontal="left" vertical="center" indent="1"/>
    </xf>
    <xf numFmtId="49" fontId="21" fillId="35" borderId="0">
      <alignment horizontal="left" vertical="center" indent="1"/>
    </xf>
    <xf numFmtId="49" fontId="20" fillId="33" borderId="0"/>
    <xf numFmtId="49" fontId="21" fillId="33" borderId="0">
      <alignment vertical="center" wrapText="1"/>
    </xf>
    <xf numFmtId="0" fontId="19" fillId="0" borderId="0"/>
    <xf numFmtId="0" fontId="1" fillId="0" borderId="0"/>
    <xf numFmtId="0" fontId="31" fillId="0" borderId="0" applyNumberFormat="0" applyFill="0" applyBorder="0" applyAlignment="0" applyProtection="0"/>
  </cellStyleXfs>
  <cellXfs count="70">
    <xf numFmtId="0" fontId="0" fillId="0" borderId="0" xfId="0"/>
    <xf numFmtId="0" fontId="25" fillId="34" borderId="15" xfId="55" applyBorder="1">
      <alignment horizontal="center" vertical="center" wrapText="1"/>
    </xf>
    <xf numFmtId="0" fontId="25" fillId="34" borderId="16" xfId="55" applyBorder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21" fillId="33" borderId="18" xfId="56" applyFill="1" applyBorder="1" applyAlignment="1">
      <alignment horizontal="left" vertical="center" wrapText="1" indent="2"/>
    </xf>
    <xf numFmtId="0" fontId="21" fillId="36" borderId="18" xfId="56" applyFill="1" applyBorder="1" applyAlignment="1">
      <alignment horizontal="left" vertical="center" wrapText="1" indent="2"/>
    </xf>
    <xf numFmtId="0" fontId="1" fillId="0" borderId="0" xfId="61"/>
    <xf numFmtId="49" fontId="21" fillId="35" borderId="13" xfId="57" applyBorder="1" applyAlignment="1">
      <alignment horizontal="left" vertical="center" indent="1"/>
    </xf>
    <xf numFmtId="0" fontId="21" fillId="33" borderId="18" xfId="56" applyFill="1" applyBorder="1" applyAlignment="1">
      <alignment horizontal="left" vertical="center" indent="2"/>
    </xf>
    <xf numFmtId="0" fontId="21" fillId="36" borderId="18" xfId="56" applyFill="1" applyBorder="1" applyAlignment="1">
      <alignment horizontal="left" vertical="center" wrapText="1" indent="3"/>
    </xf>
    <xf numFmtId="0" fontId="21" fillId="33" borderId="18" xfId="56" applyFill="1" applyBorder="1" applyAlignment="1">
      <alignment horizontal="left" vertical="center" wrapText="1" indent="3"/>
    </xf>
    <xf numFmtId="2" fontId="21" fillId="35" borderId="0" xfId="57" applyNumberFormat="1" applyBorder="1" applyAlignment="1">
      <alignment horizontal="left" vertical="center" indent="1"/>
    </xf>
    <xf numFmtId="0" fontId="21" fillId="36" borderId="18" xfId="56" applyFill="1" applyBorder="1" applyAlignment="1">
      <alignment horizontal="left" vertical="center" indent="2"/>
    </xf>
    <xf numFmtId="0" fontId="1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2" fontId="19" fillId="33" borderId="13" xfId="44" applyNumberFormat="1" applyFill="1" applyBorder="1" applyAlignment="1">
      <alignment horizontal="right" vertical="center" indent="1"/>
    </xf>
    <xf numFmtId="0" fontId="21" fillId="36" borderId="19" xfId="56" applyFill="1" applyBorder="1" applyAlignment="1">
      <alignment horizontal="left" vertical="center" wrapText="1" indent="3"/>
    </xf>
    <xf numFmtId="0" fontId="0" fillId="0" borderId="0" xfId="0" applyBorder="1"/>
    <xf numFmtId="0" fontId="0" fillId="0" borderId="23" xfId="0" applyBorder="1" applyAlignment="1">
      <alignment horizontal="left"/>
    </xf>
    <xf numFmtId="0" fontId="17" fillId="0" borderId="23" xfId="0" applyFont="1" applyBorder="1" applyAlignment="1">
      <alignment horizontal="left"/>
    </xf>
    <xf numFmtId="0" fontId="0" fillId="0" borderId="23" xfId="0" applyBorder="1" applyAlignment="1">
      <alignment horizontal="left" indent="2"/>
    </xf>
    <xf numFmtId="0" fontId="17" fillId="0" borderId="23" xfId="0" applyFont="1" applyBorder="1" applyAlignment="1"/>
    <xf numFmtId="169" fontId="0" fillId="0" borderId="0" xfId="0" applyNumberFormat="1" applyAlignment="1">
      <alignment vertical="center"/>
    </xf>
    <xf numFmtId="169" fontId="25" fillId="34" borderId="17" xfId="55" applyNumberFormat="1" applyBorder="1">
      <alignment horizontal="center" vertical="center" wrapText="1"/>
    </xf>
    <xf numFmtId="169" fontId="19" fillId="33" borderId="20" xfId="44" applyNumberFormat="1" applyFill="1" applyBorder="1" applyAlignment="1">
      <alignment horizontal="right" vertical="center" indent="1"/>
    </xf>
    <xf numFmtId="169" fontId="19" fillId="36" borderId="20" xfId="44" applyNumberFormat="1" applyFill="1" applyBorder="1" applyAlignment="1">
      <alignment horizontal="right" vertical="center" indent="1"/>
    </xf>
    <xf numFmtId="169" fontId="19" fillId="36" borderId="22" xfId="44" applyNumberFormat="1" applyFill="1" applyBorder="1" applyAlignment="1">
      <alignment horizontal="right" vertical="center" indent="1"/>
    </xf>
    <xf numFmtId="169" fontId="19" fillId="33" borderId="20" xfId="50" applyNumberFormat="1" applyFill="1" applyBorder="1" applyAlignment="1">
      <alignment horizontal="right" vertical="center" indent="1"/>
    </xf>
    <xf numFmtId="2" fontId="19" fillId="36" borderId="13" xfId="44" applyNumberFormat="1" applyFill="1" applyBorder="1" applyAlignment="1">
      <alignment horizontal="right" vertical="center" indent="3"/>
    </xf>
    <xf numFmtId="2" fontId="19" fillId="33" borderId="13" xfId="44" applyNumberFormat="1" applyFill="1" applyBorder="1" applyAlignment="1">
      <alignment horizontal="right" vertical="center" indent="3"/>
    </xf>
    <xf numFmtId="2" fontId="21" fillId="35" borderId="0" xfId="57" applyNumberFormat="1" applyBorder="1" applyAlignment="1">
      <alignment horizontal="right" vertical="center" indent="3"/>
    </xf>
    <xf numFmtId="2" fontId="19" fillId="33" borderId="13" xfId="50" applyNumberFormat="1" applyFill="1" applyBorder="1" applyAlignment="1">
      <alignment horizontal="right" vertical="center" indent="3"/>
    </xf>
    <xf numFmtId="2" fontId="19" fillId="36" borderId="21" xfId="44" applyNumberFormat="1" applyFill="1" applyBorder="1" applyAlignment="1">
      <alignment horizontal="right" vertical="center" indent="3"/>
    </xf>
    <xf numFmtId="0" fontId="21" fillId="36" borderId="18" xfId="56" quotePrefix="1" applyFill="1" applyBorder="1" applyAlignment="1">
      <alignment horizontal="left" vertical="center" wrapText="1" indent="3"/>
    </xf>
    <xf numFmtId="0" fontId="21" fillId="33" borderId="18" xfId="56" quotePrefix="1" applyFill="1" applyBorder="1" applyAlignment="1">
      <alignment horizontal="left" vertical="center" wrapText="1" indent="3"/>
    </xf>
    <xf numFmtId="0" fontId="0" fillId="0" borderId="0" xfId="0" applyBorder="1" applyAlignment="1">
      <alignment horizontal="left"/>
    </xf>
    <xf numFmtId="0" fontId="19" fillId="0" borderId="0" xfId="56" applyFont="1" applyFill="1" applyBorder="1" applyAlignment="1">
      <alignment horizontal="left" vertical="center" wrapText="1" indent="1"/>
    </xf>
    <xf numFmtId="0" fontId="19" fillId="0" borderId="0" xfId="56" applyFont="1" applyFill="1" applyBorder="1" applyAlignment="1">
      <alignment horizontal="left" vertical="center" wrapText="1" indent="2"/>
    </xf>
    <xf numFmtId="0" fontId="19" fillId="0" borderId="0" xfId="56" quotePrefix="1" applyFont="1" applyFill="1" applyBorder="1" applyAlignment="1">
      <alignment horizontal="left" vertical="center" wrapText="1" indent="2"/>
    </xf>
    <xf numFmtId="0" fontId="19" fillId="0" borderId="0" xfId="56" applyFont="1" applyFill="1" applyBorder="1" applyAlignment="1">
      <alignment horizontal="left" vertical="center" indent="1"/>
    </xf>
    <xf numFmtId="49" fontId="21" fillId="0" borderId="0" xfId="57" applyFont="1" applyFill="1" applyBorder="1" applyAlignment="1">
      <alignment horizontal="left" vertical="center"/>
    </xf>
    <xf numFmtId="169" fontId="21" fillId="35" borderId="14" xfId="57" applyNumberFormat="1" applyBorder="1" applyAlignment="1">
      <alignment horizontal="left" vertical="center" indent="1"/>
    </xf>
    <xf numFmtId="169" fontId="21" fillId="35" borderId="14" xfId="57" applyNumberFormat="1" applyBorder="1" applyAlignment="1">
      <alignment horizontal="right" vertical="center" indent="1"/>
    </xf>
    <xf numFmtId="0" fontId="0" fillId="0" borderId="0" xfId="0" applyBorder="1" applyAlignment="1">
      <alignment horizontal="center"/>
    </xf>
    <xf numFmtId="0" fontId="19" fillId="0" borderId="0" xfId="56" applyFont="1" applyFill="1" applyBorder="1" applyAlignment="1">
      <alignment horizontal="center" vertical="center" wrapText="1"/>
    </xf>
    <xf numFmtId="0" fontId="21" fillId="0" borderId="0" xfId="56" applyFont="1" applyFill="1" applyBorder="1" applyAlignment="1">
      <alignment horizontal="left" vertical="center"/>
    </xf>
    <xf numFmtId="1" fontId="21" fillId="0" borderId="0" xfId="57" applyNumberFormat="1" applyFont="1" applyFill="1" applyBorder="1" applyAlignment="1">
      <alignment horizontal="center" vertical="center"/>
    </xf>
    <xf numFmtId="170" fontId="0" fillId="37" borderId="0" xfId="0" applyNumberFormat="1" applyFill="1"/>
    <xf numFmtId="170" fontId="0" fillId="0" borderId="0" xfId="0" applyNumberFormat="1"/>
    <xf numFmtId="1" fontId="19" fillId="0" borderId="0" xfId="56" applyNumberFormat="1" applyFont="1" applyFill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/>
    </xf>
    <xf numFmtId="0" fontId="21" fillId="0" borderId="0" xfId="0" applyFont="1" applyBorder="1"/>
    <xf numFmtId="0" fontId="0" fillId="38" borderId="0" xfId="0" applyFill="1" applyBorder="1" applyAlignment="1">
      <alignment horizontal="left"/>
    </xf>
    <xf numFmtId="0" fontId="0" fillId="38" borderId="0" xfId="0" applyFill="1" applyAlignment="1">
      <alignment horizontal="center"/>
    </xf>
    <xf numFmtId="0" fontId="0" fillId="38" borderId="0" xfId="0" applyFill="1" applyBorder="1" applyAlignment="1">
      <alignment horizontal="center"/>
    </xf>
    <xf numFmtId="170" fontId="0" fillId="38" borderId="0" xfId="0" applyNumberFormat="1" applyFill="1"/>
    <xf numFmtId="0" fontId="0" fillId="38" borderId="0" xfId="0" applyFill="1"/>
    <xf numFmtId="49" fontId="19" fillId="38" borderId="0" xfId="57" applyFont="1" applyFill="1" applyBorder="1" applyAlignment="1">
      <alignment horizontal="left" vertical="center"/>
    </xf>
    <xf numFmtId="170" fontId="0" fillId="38" borderId="0" xfId="0" applyNumberFormat="1" applyFill="1" applyBorder="1" applyAlignment="1">
      <alignment horizontal="left"/>
    </xf>
    <xf numFmtId="0" fontId="30" fillId="0" borderId="0" xfId="56" applyFont="1" applyFill="1" applyBorder="1" applyAlignment="1">
      <alignment horizontal="left" vertical="center"/>
    </xf>
    <xf numFmtId="0" fontId="19" fillId="0" borderId="0" xfId="56" applyFont="1" applyFill="1" applyBorder="1" applyAlignment="1">
      <alignment horizontal="left" vertical="center" indent="2"/>
    </xf>
    <xf numFmtId="0" fontId="27" fillId="0" borderId="0" xfId="0" applyFont="1"/>
    <xf numFmtId="16" fontId="0" fillId="0" borderId="0" xfId="0" applyNumberFormat="1"/>
    <xf numFmtId="0" fontId="31" fillId="0" borderId="0" xfId="62"/>
    <xf numFmtId="14" fontId="0" fillId="0" borderId="0" xfId="0" applyNumberFormat="1"/>
    <xf numFmtId="0" fontId="26" fillId="33" borderId="0" xfId="0" applyFont="1" applyFill="1" applyAlignment="1">
      <alignment horizontal="left" vertical="center" wrapText="1"/>
    </xf>
    <xf numFmtId="0" fontId="19" fillId="33" borderId="0" xfId="0" applyFont="1" applyFill="1" applyAlignment="1">
      <alignment horizontal="left" vertical="center" wrapText="1"/>
    </xf>
    <xf numFmtId="0" fontId="28" fillId="33" borderId="24" xfId="0" applyFont="1" applyFill="1" applyBorder="1" applyAlignment="1">
      <alignment horizontal="left" vertical="center" wrapText="1" indent="1"/>
    </xf>
    <xf numFmtId="0" fontId="0" fillId="33" borderId="25" xfId="0" applyFill="1" applyBorder="1" applyAlignment="1">
      <alignment horizontal="center" vertical="center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2" xr:uid="{00000000-0005-0000-0000-00001B000000}"/>
    <cellStyle name="Data#-0 Decimals" xfId="43" xr:uid="{00000000-0005-0000-0000-00001C000000}"/>
    <cellStyle name="Data#-1 Decimal" xfId="44" xr:uid="{00000000-0005-0000-0000-00001D000000}"/>
    <cellStyle name="Data#-2 Decimals" xfId="45" xr:uid="{00000000-0005-0000-0000-00001E000000}"/>
    <cellStyle name="Data$-0 Decimal" xfId="46" xr:uid="{00000000-0005-0000-0000-00001F000000}"/>
    <cellStyle name="Data$-1 Decimal" xfId="47" xr:uid="{00000000-0005-0000-0000-000020000000}"/>
    <cellStyle name="Data$-2 Decimals" xfId="48" xr:uid="{00000000-0005-0000-0000-000021000000}"/>
    <cellStyle name="Data%-0 Decimal" xfId="49" xr:uid="{00000000-0005-0000-0000-000022000000}"/>
    <cellStyle name="Data%-1 Decimal" xfId="50" xr:uid="{00000000-0005-0000-0000-000023000000}"/>
    <cellStyle name="Data%-2 Decimals" xfId="51" xr:uid="{00000000-0005-0000-0000-000024000000}"/>
    <cellStyle name="Explanatory Text" xfId="16" builtinId="53" customBuiltin="1"/>
    <cellStyle name="Footnote" xfId="52" xr:uid="{00000000-0005-0000-0000-000026000000}"/>
    <cellStyle name="Good" xfId="6" builtinId="26" customBuiltin="1"/>
    <cellStyle name="h i" xfId="53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62" builtinId="8"/>
    <cellStyle name="Input" xfId="9" builtinId="20" customBuiltin="1"/>
    <cellStyle name="Line Break" xfId="54" xr:uid="{00000000-0005-0000-0000-00002F000000}"/>
    <cellStyle name="Linked Cell" xfId="12" builtinId="24" customBuiltin="1"/>
    <cellStyle name="Main heading X" xfId="55" xr:uid="{00000000-0005-0000-0000-000031000000}"/>
    <cellStyle name="Main heading Y" xfId="56" xr:uid="{00000000-0005-0000-0000-000032000000}"/>
    <cellStyle name="Neutral" xfId="8" builtinId="28" customBuiltin="1"/>
    <cellStyle name="Normal" xfId="0" builtinId="0"/>
    <cellStyle name="Normal 2" xfId="60" xr:uid="{00000000-0005-0000-0000-000035000000}"/>
    <cellStyle name="Normal 3" xfId="61" xr:uid="{00000000-0005-0000-0000-000036000000}"/>
    <cellStyle name="Note" xfId="15" builtinId="10" customBuiltin="1"/>
    <cellStyle name="Output" xfId="10" builtinId="21" customBuiltin="1"/>
    <cellStyle name="Sub heading Y" xfId="57" xr:uid="{00000000-0005-0000-0000-000039000000}"/>
    <cellStyle name="Subtitle" xfId="58" xr:uid="{00000000-0005-0000-0000-00003A000000}"/>
    <cellStyle name="Table title" xfId="59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7">
    <dxf>
      <font>
        <b/>
        <i val="0"/>
      </font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</dxfs>
  <tableStyles count="3" defaultTableStyle="TableStyleMedium2" defaultPivotStyle="PivotStyleLight16">
    <tableStyle name="ALT- shading" table="0" count="2" xr9:uid="{00000000-0011-0000-FFFF-FFFF00000000}">
      <tableStyleElement type="firstRowStripe" dxfId="6"/>
      <tableStyleElement type="secondRowStripe" dxfId="5"/>
    </tableStyle>
    <tableStyle name="ALT-shading" table="0" count="2" xr9:uid="{00000000-0011-0000-FFFF-FFFF01000000}">
      <tableStyleElement type="firstColumnStripe" dxfId="4"/>
      <tableStyleElement type="secondColumnStripe" dxfId="3"/>
    </tableStyle>
    <tableStyle name="ALT-shading1" pivot="0" count="2" xr9:uid="{00000000-0011-0000-FFFF-FFFF02000000}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fig_data!$G$4:$G$45</c:f>
                <c:numCache>
                  <c:formatCode>General</c:formatCode>
                  <c:ptCount val="42"/>
                  <c:pt idx="2">
                    <c:v>6.5939999999999999E-2</c:v>
                  </c:pt>
                  <c:pt idx="3">
                    <c:v>5.9589999999999921E-2</c:v>
                  </c:pt>
                  <c:pt idx="4">
                    <c:v>6.1780000000000057E-2</c:v>
                  </c:pt>
                  <c:pt idx="6">
                    <c:v>4.8869999999999969E-2</c:v>
                  </c:pt>
                  <c:pt idx="7">
                    <c:v>2.6479999999999948E-2</c:v>
                  </c:pt>
                  <c:pt idx="9">
                    <c:v>5.4630000000000067E-2</c:v>
                  </c:pt>
                  <c:pt idx="10">
                    <c:v>6.2799999999999967E-2</c:v>
                  </c:pt>
                  <c:pt idx="11">
                    <c:v>7.0660000000000056E-2</c:v>
                  </c:pt>
                  <c:pt idx="13">
                    <c:v>0.14911000000000008</c:v>
                  </c:pt>
                  <c:pt idx="15">
                    <c:v>8.333999999999997E-2</c:v>
                  </c:pt>
                  <c:pt idx="16">
                    <c:v>0.33152999999999988</c:v>
                  </c:pt>
                  <c:pt idx="17">
                    <c:v>0.67342999999999997</c:v>
                  </c:pt>
                  <c:pt idx="19">
                    <c:v>0.10219</c:v>
                  </c:pt>
                  <c:pt idx="21">
                    <c:v>0.19225999999999988</c:v>
                  </c:pt>
                  <c:pt idx="23">
                    <c:v>0.31111</c:v>
                  </c:pt>
                  <c:pt idx="24">
                    <c:v>0.38928999999999991</c:v>
                  </c:pt>
                  <c:pt idx="25">
                    <c:v>0.40815000000000001</c:v>
                  </c:pt>
                  <c:pt idx="26">
                    <c:v>0.54147000000000012</c:v>
                  </c:pt>
                  <c:pt idx="28">
                    <c:v>0.22447000000000006</c:v>
                  </c:pt>
                  <c:pt idx="30">
                    <c:v>0.16417999999999999</c:v>
                  </c:pt>
                  <c:pt idx="32">
                    <c:v>0.16780000000000006</c:v>
                  </c:pt>
                  <c:pt idx="34">
                    <c:v>0.20617999999999992</c:v>
                  </c:pt>
                  <c:pt idx="36">
                    <c:v>7.1050000000000058E-2</c:v>
                  </c:pt>
                  <c:pt idx="37">
                    <c:v>6.5450000000000008E-2</c:v>
                  </c:pt>
                  <c:pt idx="38">
                    <c:v>0.14115000000000011</c:v>
                  </c:pt>
                  <c:pt idx="41">
                    <c:v>4.5159999999999978E-2</c:v>
                  </c:pt>
                </c:numCache>
              </c:numRef>
            </c:plus>
            <c:minus>
              <c:numRef>
                <c:f>fig_data!$F$4:$F$45</c:f>
                <c:numCache>
                  <c:formatCode>General</c:formatCode>
                  <c:ptCount val="42"/>
                  <c:pt idx="2">
                    <c:v>5.9509999999999952E-2</c:v>
                  </c:pt>
                  <c:pt idx="3">
                    <c:v>5.541000000000007E-2</c:v>
                  </c:pt>
                  <c:pt idx="4">
                    <c:v>5.7149999999999923E-2</c:v>
                  </c:pt>
                  <c:pt idx="6">
                    <c:v>4.6729999999999938E-2</c:v>
                  </c:pt>
                  <c:pt idx="7">
                    <c:v>2.5760000000000005E-2</c:v>
                  </c:pt>
                  <c:pt idx="9">
                    <c:v>5.1629999999999954E-2</c:v>
                  </c:pt>
                  <c:pt idx="10">
                    <c:v>5.8719999999999994E-2</c:v>
                  </c:pt>
                  <c:pt idx="11">
                    <c:v>6.5269999999999939E-2</c:v>
                  </c:pt>
                  <c:pt idx="13">
                    <c:v>0.12770999999999999</c:v>
                  </c:pt>
                  <c:pt idx="15">
                    <c:v>7.8219999999999956E-2</c:v>
                  </c:pt>
                  <c:pt idx="16">
                    <c:v>0.25065000000000004</c:v>
                  </c:pt>
                  <c:pt idx="17">
                    <c:v>0.44028999999999996</c:v>
                  </c:pt>
                  <c:pt idx="19">
                    <c:v>9.4469999999999832E-2</c:v>
                  </c:pt>
                  <c:pt idx="21">
                    <c:v>0.16215000000000002</c:v>
                  </c:pt>
                  <c:pt idx="23">
                    <c:v>0.25631000000000004</c:v>
                  </c:pt>
                  <c:pt idx="24">
                    <c:v>0.31821999999999995</c:v>
                  </c:pt>
                  <c:pt idx="25">
                    <c:v>0.31599999999999984</c:v>
                  </c:pt>
                  <c:pt idx="26">
                    <c:v>0.38405999999999996</c:v>
                  </c:pt>
                  <c:pt idx="28">
                    <c:v>0.18149999999999999</c:v>
                  </c:pt>
                  <c:pt idx="30">
                    <c:v>0.1352000000000001</c:v>
                  </c:pt>
                  <c:pt idx="32">
                    <c:v>0.14176999999999995</c:v>
                  </c:pt>
                  <c:pt idx="34">
                    <c:v>0.15460000000000007</c:v>
                  </c:pt>
                  <c:pt idx="36">
                    <c:v>6.7129999999999912E-2</c:v>
                  </c:pt>
                  <c:pt idx="37">
                    <c:v>5.9060000000000001E-2</c:v>
                  </c:pt>
                  <c:pt idx="38">
                    <c:v>0.12526999999999999</c:v>
                  </c:pt>
                  <c:pt idx="41">
                    <c:v>4.3190000000000062E-2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fig_data!$E$4:$E$45</c:f>
              <c:numCache>
                <c:formatCode>0.000</c:formatCode>
                <c:ptCount val="42"/>
                <c:pt idx="2">
                  <c:v>0.60931999999999997</c:v>
                </c:pt>
                <c:pt idx="3">
                  <c:v>0.78995000000000004</c:v>
                </c:pt>
                <c:pt idx="4">
                  <c:v>0.76388999999999996</c:v>
                </c:pt>
                <c:pt idx="6">
                  <c:v>1.07108</c:v>
                </c:pt>
                <c:pt idx="7">
                  <c:v>0.92998000000000003</c:v>
                </c:pt>
                <c:pt idx="9">
                  <c:v>0.94113999999999998</c:v>
                </c:pt>
                <c:pt idx="10">
                  <c:v>0.90263000000000004</c:v>
                </c:pt>
                <c:pt idx="11">
                  <c:v>0.85665999999999998</c:v>
                </c:pt>
                <c:pt idx="13">
                  <c:v>0.88956999999999997</c:v>
                </c:pt>
                <c:pt idx="15">
                  <c:v>1.27528</c:v>
                </c:pt>
                <c:pt idx="16">
                  <c:v>1.02749</c:v>
                </c:pt>
                <c:pt idx="17">
                  <c:v>1.27176</c:v>
                </c:pt>
                <c:pt idx="19">
                  <c:v>1.2506999999999999</c:v>
                </c:pt>
                <c:pt idx="21">
                  <c:v>1.0358700000000001</c:v>
                </c:pt>
                <c:pt idx="23">
                  <c:v>1.4550799999999999</c:v>
                </c:pt>
                <c:pt idx="24">
                  <c:v>1.7427299999999999</c:v>
                </c:pt>
                <c:pt idx="25">
                  <c:v>1.3996299999999999</c:v>
                </c:pt>
                <c:pt idx="26">
                  <c:v>1.3211999999999999</c:v>
                </c:pt>
                <c:pt idx="28">
                  <c:v>0.94820000000000004</c:v>
                </c:pt>
                <c:pt idx="30">
                  <c:v>0.76609000000000005</c:v>
                </c:pt>
                <c:pt idx="32">
                  <c:v>0.91391999999999995</c:v>
                </c:pt>
                <c:pt idx="34">
                  <c:v>0.61794000000000004</c:v>
                </c:pt>
                <c:pt idx="36">
                  <c:v>1.2180299999999999</c:v>
                </c:pt>
                <c:pt idx="37">
                  <c:v>0.60533999999999999</c:v>
                </c:pt>
                <c:pt idx="38">
                  <c:v>1.1132</c:v>
                </c:pt>
                <c:pt idx="41">
                  <c:v>0.98755000000000004</c:v>
                </c:pt>
              </c:numCache>
            </c:numRef>
          </c:xVal>
          <c:yVal>
            <c:numRef>
              <c:f>fig_data!$D$4:$D$45</c:f>
              <c:numCache>
                <c:formatCode>0</c:formatCode>
                <c:ptCount val="4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13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27</c:v>
                </c:pt>
                <c:pt idx="12">
                  <c:v>30</c:v>
                </c:pt>
                <c:pt idx="13">
                  <c:v>32</c:v>
                </c:pt>
                <c:pt idx="14">
                  <c:v>35</c:v>
                </c:pt>
                <c:pt idx="15">
                  <c:v>37</c:v>
                </c:pt>
                <c:pt idx="16">
                  <c:v>39</c:v>
                </c:pt>
                <c:pt idx="17">
                  <c:v>41</c:v>
                </c:pt>
                <c:pt idx="18">
                  <c:v>44</c:v>
                </c:pt>
                <c:pt idx="19">
                  <c:v>46</c:v>
                </c:pt>
                <c:pt idx="20">
                  <c:v>49</c:v>
                </c:pt>
                <c:pt idx="21">
                  <c:v>51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65</c:v>
                </c:pt>
                <c:pt idx="28">
                  <c:v>67</c:v>
                </c:pt>
                <c:pt idx="29">
                  <c:v>70</c:v>
                </c:pt>
                <c:pt idx="30">
                  <c:v>72</c:v>
                </c:pt>
                <c:pt idx="31">
                  <c:v>75</c:v>
                </c:pt>
                <c:pt idx="32">
                  <c:v>77</c:v>
                </c:pt>
                <c:pt idx="33">
                  <c:v>80</c:v>
                </c:pt>
                <c:pt idx="34">
                  <c:v>82</c:v>
                </c:pt>
                <c:pt idx="35">
                  <c:v>85</c:v>
                </c:pt>
                <c:pt idx="36">
                  <c:v>87</c:v>
                </c:pt>
                <c:pt idx="37">
                  <c:v>89</c:v>
                </c:pt>
                <c:pt idx="38">
                  <c:v>92</c:v>
                </c:pt>
                <c:pt idx="39">
                  <c:v>95</c:v>
                </c:pt>
                <c:pt idx="40">
                  <c:v>97</c:v>
                </c:pt>
                <c:pt idx="41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32-4CB0-96FF-286643EE2C58}"/>
            </c:ext>
          </c:extLst>
        </c:ser>
        <c:ser>
          <c:idx val="18"/>
          <c:order val="1"/>
          <c:tx>
            <c:strRef>
              <c:f>fig_data!$B$47</c:f>
              <c:strCache>
                <c:ptCount val="1"/>
                <c:pt idx="0">
                  <c:v>Vertical Odds threshold (min)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fig_data!$C$47:$C$48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fig_data!$D$47:$D$48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2732-4CB0-96FF-286643EE2C58}"/>
            </c:ext>
          </c:extLst>
        </c:ser>
        <c:ser>
          <c:idx val="19"/>
          <c:order val="2"/>
          <c:tx>
            <c:strRef>
              <c:f>fig_data!$B$4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617-4277-BB9D-282A2C021A6E}"/>
            </c:ext>
          </c:extLst>
        </c:ser>
        <c:ser>
          <c:idx val="1"/>
          <c:order val="3"/>
          <c:tx>
            <c:strRef>
              <c:f>fig_data!$B$5</c:f>
              <c:strCache>
                <c:ptCount val="1"/>
                <c:pt idx="0">
                  <c:v>Age Group (Ref: 10-14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4F-48E4-B5F4-0A31B16AC72D}"/>
            </c:ext>
          </c:extLst>
        </c:ser>
        <c:ser>
          <c:idx val="2"/>
          <c:order val="4"/>
          <c:tx>
            <c:strRef>
              <c:f>fig_data!$B$6</c:f>
              <c:strCache>
                <c:ptCount val="1"/>
                <c:pt idx="0">
                  <c:v>Under 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F4F-48E4-B5F4-0A31B16AC72D}"/>
            </c:ext>
          </c:extLst>
        </c:ser>
        <c:ser>
          <c:idx val="3"/>
          <c:order val="5"/>
          <c:tx>
            <c:strRef>
              <c:f>fig_data!$B$7</c:f>
              <c:strCache>
                <c:ptCount val="1"/>
                <c:pt idx="0">
                  <c:v>1-4*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fig_data!$D$7</c:f>
              <c:numCache>
                <c:formatCode>0</c:formatCode>
                <c:ptCount val="1"/>
                <c:pt idx="0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17-4277-BB9D-282A2C021A6E}"/>
            </c:ext>
          </c:extLst>
        </c:ser>
        <c:ser>
          <c:idx val="4"/>
          <c:order val="6"/>
          <c:tx>
            <c:strRef>
              <c:f>fig_data!$B$8</c:f>
              <c:strCache>
                <c:ptCount val="1"/>
                <c:pt idx="0">
                  <c:v>5-9*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fig_data!$D$8</c:f>
              <c:numCache>
                <c:formatCode>0</c:formatCode>
                <c:ptCount val="1"/>
                <c:pt idx="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17-4277-BB9D-282A2C021A6E}"/>
            </c:ext>
          </c:extLst>
        </c:ser>
        <c:ser>
          <c:idx val="5"/>
          <c:order val="7"/>
          <c:tx>
            <c:strRef>
              <c:f>fig_data!$B$9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fig_data!$D$9</c:f>
              <c:numCache>
                <c:formatCode>0</c:formatCode>
                <c:ptCount val="1"/>
                <c:pt idx="0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17-4277-BB9D-282A2C021A6E}"/>
            </c:ext>
          </c:extLst>
        </c:ser>
        <c:ser>
          <c:idx val="6"/>
          <c:order val="8"/>
          <c:tx>
            <c:strRef>
              <c:f>fig_data!$B$10</c:f>
              <c:strCache>
                <c:ptCount val="1"/>
                <c:pt idx="0">
                  <c:v>Male*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fig_data!$D$10</c:f>
              <c:numCache>
                <c:formatCode>0</c:formatCode>
                <c:ptCount val="1"/>
                <c:pt idx="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617-4277-BB9D-282A2C021A6E}"/>
            </c:ext>
          </c:extLst>
        </c:ser>
        <c:ser>
          <c:idx val="7"/>
          <c:order val="9"/>
          <c:tx>
            <c:strRef>
              <c:f>fig_data!$B$11</c:f>
              <c:strCache>
                <c:ptCount val="1"/>
                <c:pt idx="0">
                  <c:v>Average Socioeconomic Factor Index (SEFI-2)*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fig_data!$D$11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617-4277-BB9D-282A2C021A6E}"/>
            </c:ext>
          </c:extLst>
        </c:ser>
        <c:ser>
          <c:idx val="8"/>
          <c:order val="10"/>
          <c:tx>
            <c:strRef>
              <c:f>fig_data!$B$12</c:f>
              <c:strCache>
                <c:ptCount val="1"/>
                <c:pt idx="0">
                  <c:v>Number of children in the household (Ref: 1)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617-4277-BB9D-282A2C021A6E}"/>
            </c:ext>
          </c:extLst>
        </c:ser>
        <c:ser>
          <c:idx val="9"/>
          <c:order val="11"/>
          <c:tx>
            <c:strRef>
              <c:f>fig_data!$B$13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617-4277-BB9D-282A2C021A6E}"/>
            </c:ext>
          </c:extLst>
        </c:ser>
        <c:ser>
          <c:idx val="10"/>
          <c:order val="12"/>
          <c:tx>
            <c:strRef>
              <c:f>fig_data!$B$14</c:f>
              <c:strCache>
                <c:ptCount val="1"/>
                <c:pt idx="0">
                  <c:v>3*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fig_data!$D$14</c:f>
              <c:numCache>
                <c:formatCode>0</c:formatCode>
                <c:ptCount val="1"/>
                <c:pt idx="0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617-4277-BB9D-282A2C021A6E}"/>
            </c:ext>
          </c:extLst>
        </c:ser>
        <c:ser>
          <c:idx val="11"/>
          <c:order val="13"/>
          <c:tx>
            <c:strRef>
              <c:f>fig_data!$B$15</c:f>
              <c:strCache>
                <c:ptCount val="1"/>
                <c:pt idx="0">
                  <c:v>4 or More*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fig_data!$D$15</c:f>
              <c:numCache>
                <c:formatCode>0</c:formatCode>
                <c:ptCount val="1"/>
                <c:pt idx="0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617-4277-BB9D-282A2C021A6E}"/>
            </c:ext>
          </c:extLst>
        </c:ser>
        <c:ser>
          <c:idx val="12"/>
          <c:order val="14"/>
          <c:tx>
            <c:strRef>
              <c:f>fig_data!$B$16</c:f>
              <c:strCache>
                <c:ptCount val="1"/>
                <c:pt idx="0">
                  <c:v>In Care of Child and Family Services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fig_data!$D$16</c:f>
              <c:numCache>
                <c:formatCode>0</c:formatCode>
                <c:ptCount val="1"/>
                <c:pt idx="0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617-4277-BB9D-282A2C021A6E}"/>
            </c:ext>
          </c:extLst>
        </c:ser>
        <c:ser>
          <c:idx val="13"/>
          <c:order val="15"/>
          <c:tx>
            <c:strRef>
              <c:f>fig_data!$B$17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fig_data!$D$17</c:f>
              <c:numCache>
                <c:formatCode>0</c:formatCode>
                <c:ptCount val="1"/>
                <c:pt idx="0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617-4277-BB9D-282A2C021A6E}"/>
            </c:ext>
          </c:extLst>
        </c:ser>
        <c:ser>
          <c:idx val="14"/>
          <c:order val="16"/>
          <c:tx>
            <c:strRef>
              <c:f>fig_data!$B$18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fig_data!$D$18</c:f>
              <c:numCache>
                <c:formatCode>0</c:formatCode>
                <c:ptCount val="1"/>
                <c:pt idx="0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617-4277-BB9D-282A2C021A6E}"/>
            </c:ext>
          </c:extLst>
        </c:ser>
        <c:ser>
          <c:idx val="15"/>
          <c:order val="17"/>
          <c:tx>
            <c:strRef>
              <c:f>fig_data!$B$19</c:f>
              <c:strCache>
                <c:ptCount val="1"/>
                <c:pt idx="0">
                  <c:v>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fig_data!$D$19</c:f>
              <c:numCache>
                <c:formatCode>0</c:formatCode>
                <c:ptCount val="1"/>
                <c:pt idx="0">
                  <c:v>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617-4277-BB9D-282A2C021A6E}"/>
            </c:ext>
          </c:extLst>
        </c:ser>
        <c:ser>
          <c:idx val="16"/>
          <c:order val="18"/>
          <c:tx>
            <c:strRef>
              <c:f>fig_data!$B$20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fig_data!$D$20</c:f>
              <c:numCache>
                <c:formatCode>0</c:formatCode>
                <c:ptCount val="1"/>
                <c:pt idx="0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617-4277-BB9D-282A2C021A6E}"/>
            </c:ext>
          </c:extLst>
        </c:ser>
        <c:ser>
          <c:idx val="17"/>
          <c:order val="19"/>
          <c:tx>
            <c:strRef>
              <c:f>fig_data!$B$21</c:f>
              <c:strCache>
                <c:ptCount val="1"/>
                <c:pt idx="0">
                  <c:v>3 or Higher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fig_data!$D$21</c:f>
              <c:numCache>
                <c:formatCode>0</c:formatCode>
                <c:ptCount val="1"/>
                <c:pt idx="0">
                  <c:v>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617-4277-BB9D-282A2C021A6E}"/>
            </c:ext>
          </c:extLst>
        </c:ser>
        <c:ser>
          <c:idx val="20"/>
          <c:order val="20"/>
          <c:tx>
            <c:strRef>
              <c:f>fig_data!$B$22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617-4277-BB9D-282A2C021A6E}"/>
            </c:ext>
          </c:extLst>
        </c:ser>
        <c:ser>
          <c:idx val="21"/>
          <c:order val="21"/>
          <c:tx>
            <c:strRef>
              <c:f>fig_data!$B$23</c:f>
              <c:strCache>
                <c:ptCount val="1"/>
                <c:pt idx="0">
                  <c:v>Age (Years)*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fig_data!$D$23</c:f>
              <c:numCache>
                <c:formatCode>0</c:formatCode>
                <c:ptCount val="1"/>
                <c:pt idx="0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617-4277-BB9D-282A2C021A6E}"/>
            </c:ext>
          </c:extLst>
        </c:ser>
        <c:ser>
          <c:idx val="22"/>
          <c:order val="22"/>
          <c:tx>
            <c:strRef>
              <c:f>fig_data!$B$24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617-4277-BB9D-282A2C021A6E}"/>
            </c:ext>
          </c:extLst>
        </c:ser>
        <c:ser>
          <c:idx val="23"/>
          <c:order val="23"/>
          <c:tx>
            <c:strRef>
              <c:f>fig_data!$B$25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fig_data!$D$25</c:f>
              <c:numCache>
                <c:formatCode>0</c:formatCode>
                <c:ptCount val="1"/>
                <c:pt idx="0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617-4277-BB9D-282A2C021A6E}"/>
            </c:ext>
          </c:extLst>
        </c:ser>
        <c:ser>
          <c:idx val="24"/>
          <c:order val="24"/>
          <c:tx>
            <c:strRef>
              <c:f>fig_data!$B$26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617-4277-BB9D-282A2C021A6E}"/>
            </c:ext>
          </c:extLst>
        </c:ser>
        <c:ser>
          <c:idx val="25"/>
          <c:order val="25"/>
          <c:tx>
            <c:strRef>
              <c:f>fig_data!$B$27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fig_data!$D$27</c:f>
              <c:numCache>
                <c:formatCode>0</c:formatCode>
                <c:ptCount val="1"/>
                <c:pt idx="0">
                  <c:v>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617-4277-BB9D-282A2C021A6E}"/>
            </c:ext>
          </c:extLst>
        </c:ser>
        <c:ser>
          <c:idx val="26"/>
          <c:order val="26"/>
          <c:tx>
            <c:strRef>
              <c:f>fig_data!$B$28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A215-4C05-86EC-6AC1BE3163AD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fig_data!$D$28</c:f>
              <c:numCache>
                <c:formatCode>0</c:formatCode>
                <c:ptCount val="1"/>
                <c:pt idx="0">
                  <c:v>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617-4277-BB9D-282A2C021A6E}"/>
            </c:ext>
          </c:extLst>
        </c:ser>
        <c:ser>
          <c:idx val="27"/>
          <c:order val="27"/>
          <c:tx>
            <c:strRef>
              <c:f>fig_data!$B$29</c:f>
              <c:strCache>
                <c:ptCount val="1"/>
                <c:pt idx="0">
                  <c:v>Interlake-Eastern RHA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fig_data!$D$29</c:f>
              <c:numCache>
                <c:formatCode>0</c:formatCode>
                <c:ptCount val="1"/>
                <c:pt idx="0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617-4277-BB9D-282A2C021A6E}"/>
            </c:ext>
          </c:extLst>
        </c:ser>
        <c:ser>
          <c:idx val="28"/>
          <c:order val="28"/>
          <c:tx>
            <c:strRef>
              <c:f>fig_data!$B$30</c:f>
              <c:strCache>
                <c:ptCount val="1"/>
                <c:pt idx="0">
                  <c:v>Northern Health Region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E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fig_data!$D$30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617-4277-BB9D-282A2C021A6E}"/>
            </c:ext>
          </c:extLst>
        </c:ser>
        <c:ser>
          <c:idx val="29"/>
          <c:order val="29"/>
          <c:tx>
            <c:strRef>
              <c:f>fig_data!$B$31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fig_data!$D$31</c:f>
              <c:numCache>
                <c:formatCode>0</c:formatCode>
                <c:ptCount val="1"/>
                <c:pt idx="0">
                  <c:v>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A617-4277-BB9D-282A2C021A6E}"/>
            </c:ext>
          </c:extLst>
        </c:ser>
        <c:ser>
          <c:idx val="30"/>
          <c:order val="30"/>
          <c:tx>
            <c:strRef>
              <c:f>fig_data!$B$32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fig_data!$D$32</c:f>
              <c:numCache>
                <c:formatCode>0</c:formatCode>
                <c:ptCount val="1"/>
                <c:pt idx="0">
                  <c:v>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617-4277-BB9D-282A2C021A6E}"/>
            </c:ext>
          </c:extLst>
        </c:ser>
        <c:ser>
          <c:idx val="31"/>
          <c:order val="31"/>
          <c:tx>
            <c:strRef>
              <c:f>fig_data!$B$33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30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fig_data!$D$33</c:f>
              <c:numCache>
                <c:formatCode>0</c:formatCode>
                <c:ptCount val="1"/>
                <c:pt idx="0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A617-4277-BB9D-282A2C021A6E}"/>
            </c:ext>
          </c:extLst>
        </c:ser>
        <c:ser>
          <c:idx val="32"/>
          <c:order val="32"/>
          <c:tx>
            <c:strRef>
              <c:f>fig_data!$B$34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fig_data!$D$34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617-4277-BB9D-282A2C021A6E}"/>
            </c:ext>
          </c:extLst>
        </c:ser>
        <c:ser>
          <c:idx val="33"/>
          <c:order val="33"/>
          <c:tx>
            <c:strRef>
              <c:f>fig_data!$B$35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fig_data!$D$35</c:f>
              <c:numCache>
                <c:formatCode>0</c:formatCode>
                <c:ptCount val="1"/>
                <c:pt idx="0">
                  <c:v>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617-4277-BB9D-282A2C021A6E}"/>
            </c:ext>
          </c:extLst>
        </c:ser>
        <c:ser>
          <c:idx val="34"/>
          <c:order val="34"/>
          <c:tx>
            <c:strRef>
              <c:f>fig_data!$B$36</c:f>
              <c:strCache>
                <c:ptCount val="1"/>
                <c:pt idx="0">
                  <c:v>Other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fig_data!$D$36</c:f>
              <c:numCache>
                <c:formatCode>0</c:formatCode>
                <c:ptCount val="1"/>
                <c:pt idx="0">
                  <c:v>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617-4277-BB9D-282A2C021A6E}"/>
            </c:ext>
          </c:extLst>
        </c:ser>
        <c:ser>
          <c:idx val="35"/>
          <c:order val="35"/>
          <c:tx>
            <c:strRef>
              <c:f>fig_data!$B$37</c:f>
              <c:strCache>
                <c:ptCount val="1"/>
                <c:pt idx="0">
                  <c:v>Visit to Pediatrician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fig_data!$D$37</c:f>
              <c:numCache>
                <c:formatCode>0</c:formatCode>
                <c:ptCount val="1"/>
                <c:pt idx="0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A617-4277-BB9D-282A2C021A6E}"/>
            </c:ext>
          </c:extLst>
        </c:ser>
        <c:ser>
          <c:idx val="36"/>
          <c:order val="36"/>
          <c:tx>
            <c:strRef>
              <c:f>fig_data!$B$38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fig_data!$D$38</c:f>
              <c:numCache>
                <c:formatCode>0</c:formatCode>
                <c:ptCount val="1"/>
                <c:pt idx="0">
                  <c:v>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617-4277-BB9D-282A2C021A6E}"/>
            </c:ext>
          </c:extLst>
        </c:ser>
        <c:ser>
          <c:idx val="37"/>
          <c:order val="37"/>
          <c:tx>
            <c:strRef>
              <c:f>fig_data!$B$39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fig_data!$D$39</c:f>
              <c:numCache>
                <c:formatCode>0</c:formatCode>
                <c:ptCount val="1"/>
                <c:pt idx="0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A617-4277-BB9D-282A2C021A6E}"/>
            </c:ext>
          </c:extLst>
        </c:ser>
        <c:ser>
          <c:idx val="38"/>
          <c:order val="38"/>
          <c:tx>
            <c:strRef>
              <c:f>fig_data!$B$40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fig_data!$D$40</c:f>
              <c:numCache>
                <c:formatCode>0</c:formatCode>
                <c:ptCount val="1"/>
                <c:pt idx="0">
                  <c:v>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617-4277-BB9D-282A2C021A6E}"/>
            </c:ext>
          </c:extLst>
        </c:ser>
        <c:ser>
          <c:idx val="39"/>
          <c:order val="39"/>
          <c:tx>
            <c:strRef>
              <c:f>fig_data!$B$41</c:f>
              <c:strCache>
                <c:ptCount val="1"/>
                <c:pt idx="0">
                  <c:v>No Majority of Care Provider Identified*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fig_data!$D$41</c:f>
              <c:numCache>
                <c:formatCode>0</c:formatCode>
                <c:ptCount val="1"/>
                <c:pt idx="0">
                  <c:v>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617-4277-BB9D-282A2C021A6E}"/>
            </c:ext>
          </c:extLst>
        </c:ser>
        <c:ser>
          <c:idx val="40"/>
          <c:order val="40"/>
          <c:tx>
            <c:strRef>
              <c:f>fig_data!$B$42</c:f>
              <c:strCache>
                <c:ptCount val="1"/>
                <c:pt idx="0">
                  <c:v>Average Number of Visits per Day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fig_data!$D$42</c:f>
              <c:numCache>
                <c:formatCode>0</c:formatCode>
                <c:ptCount val="1"/>
                <c:pt idx="0">
                  <c:v>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A617-4277-BB9D-282A2C021A6E}"/>
            </c:ext>
          </c:extLst>
        </c:ser>
        <c:ser>
          <c:idx val="41"/>
          <c:order val="41"/>
          <c:tx>
            <c:strRef>
              <c:f>fig_data!$B$43</c:f>
              <c:strCache>
                <c:ptCount val="1"/>
                <c:pt idx="0">
                  <c:v>Other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fig_data!$D$43</c:f>
              <c:numCache>
                <c:formatCode>0</c:formatCode>
                <c:ptCount val="1"/>
                <c:pt idx="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617-4277-BB9D-282A2C021A6E}"/>
            </c:ext>
          </c:extLst>
        </c:ser>
        <c:ser>
          <c:idx val="42"/>
          <c:order val="42"/>
          <c:tx>
            <c:strRef>
              <c:f>fig_data!$B$44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fig_data!$D$44</c:f>
              <c:numCache>
                <c:formatCode>0</c:formatCode>
                <c:ptCount val="1"/>
                <c:pt idx="0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617-4277-BB9D-282A2C021A6E}"/>
            </c:ext>
          </c:extLst>
        </c:ser>
        <c:ser>
          <c:idx val="43"/>
          <c:order val="43"/>
          <c:tx>
            <c:strRef>
              <c:f>fig_data!$B$45</c:f>
              <c:strCache>
                <c:ptCount val="1"/>
                <c:pt idx="0">
                  <c:v>April-October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fig_data!$D$45</c:f>
              <c:numCache>
                <c:formatCode>0</c:formatCode>
                <c:ptCount val="1"/>
                <c:pt idx="0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A617-4277-BB9D-282A2C021A6E}"/>
            </c:ext>
          </c:extLst>
        </c:ser>
        <c:ser>
          <c:idx val="44"/>
          <c:order val="44"/>
          <c:spPr>
            <a:ln w="28575">
              <a:noFill/>
            </a:ln>
          </c:spPr>
          <c:xVal>
            <c:numRef>
              <c:f>fig_data!$E$4:$E$45</c:f>
              <c:numCache>
                <c:formatCode>0.000</c:formatCode>
                <c:ptCount val="42"/>
                <c:pt idx="2">
                  <c:v>0.60931999999999997</c:v>
                </c:pt>
                <c:pt idx="3">
                  <c:v>0.78995000000000004</c:v>
                </c:pt>
                <c:pt idx="4">
                  <c:v>0.76388999999999996</c:v>
                </c:pt>
                <c:pt idx="6">
                  <c:v>1.07108</c:v>
                </c:pt>
                <c:pt idx="7">
                  <c:v>0.92998000000000003</c:v>
                </c:pt>
                <c:pt idx="9">
                  <c:v>0.94113999999999998</c:v>
                </c:pt>
                <c:pt idx="10">
                  <c:v>0.90263000000000004</c:v>
                </c:pt>
                <c:pt idx="11">
                  <c:v>0.85665999999999998</c:v>
                </c:pt>
                <c:pt idx="13">
                  <c:v>0.88956999999999997</c:v>
                </c:pt>
                <c:pt idx="15">
                  <c:v>1.27528</c:v>
                </c:pt>
                <c:pt idx="16">
                  <c:v>1.02749</c:v>
                </c:pt>
                <c:pt idx="17">
                  <c:v>1.27176</c:v>
                </c:pt>
                <c:pt idx="19">
                  <c:v>1.2506999999999999</c:v>
                </c:pt>
                <c:pt idx="21">
                  <c:v>1.0358700000000001</c:v>
                </c:pt>
                <c:pt idx="23">
                  <c:v>1.4550799999999999</c:v>
                </c:pt>
                <c:pt idx="24">
                  <c:v>1.7427299999999999</c:v>
                </c:pt>
                <c:pt idx="25">
                  <c:v>1.3996299999999999</c:v>
                </c:pt>
                <c:pt idx="26">
                  <c:v>1.3211999999999999</c:v>
                </c:pt>
                <c:pt idx="28">
                  <c:v>0.94820000000000004</c:v>
                </c:pt>
                <c:pt idx="30">
                  <c:v>0.76609000000000005</c:v>
                </c:pt>
                <c:pt idx="32">
                  <c:v>0.91391999999999995</c:v>
                </c:pt>
                <c:pt idx="34">
                  <c:v>0.61794000000000004</c:v>
                </c:pt>
                <c:pt idx="36">
                  <c:v>1.2180299999999999</c:v>
                </c:pt>
                <c:pt idx="37">
                  <c:v>0.60533999999999999</c:v>
                </c:pt>
                <c:pt idx="38">
                  <c:v>1.1132</c:v>
                </c:pt>
                <c:pt idx="41">
                  <c:v>0.98755000000000004</c:v>
                </c:pt>
              </c:numCache>
            </c:numRef>
          </c:xVal>
          <c:yVal>
            <c:numRef>
              <c:f>fig_data!$B$4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98E-45C0-8577-9945A1333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  <c:max val="5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101"/>
        <c:crossBetween val="midCat"/>
        <c:majorUnit val="1"/>
      </c:valAx>
      <c:valAx>
        <c:axId val="299734528"/>
        <c:scaling>
          <c:orientation val="maxMin"/>
          <c:max val="101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4"/>
  </sheetPr>
  <sheetViews>
    <sheetView zoomScale="115"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80174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0.06778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61043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Acute Otitis Media Among Children Resulting in Inappropriate Antibiotic Dispensations, 2014-2016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patient ages 0-14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endParaRPr lang="en-US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../../../Analyses/Obj2.4/InappropriateDrugAOMKids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"/>
  <sheetViews>
    <sheetView workbookViewId="0">
      <selection activeCell="C34" sqref="C34"/>
    </sheetView>
  </sheetViews>
  <sheetFormatPr defaultRowHeight="12.75" x14ac:dyDescent="0.2"/>
  <cols>
    <col min="1" max="1" width="10.140625" bestFit="1" customWidth="1"/>
  </cols>
  <sheetData>
    <row r="1" spans="1:1" x14ac:dyDescent="0.2">
      <c r="A1" s="64" t="s">
        <v>153</v>
      </c>
    </row>
    <row r="2" spans="1:1" x14ac:dyDescent="0.2">
      <c r="A2" s="65">
        <v>44120</v>
      </c>
    </row>
  </sheetData>
  <hyperlinks>
    <hyperlink ref="A1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/>
  </sheetPr>
  <dimension ref="A1:C47"/>
  <sheetViews>
    <sheetView topLeftCell="A13" workbookViewId="0">
      <selection activeCell="B39" sqref="B39"/>
    </sheetView>
  </sheetViews>
  <sheetFormatPr defaultColWidth="9.140625" defaultRowHeight="12.75" x14ac:dyDescent="0.2"/>
  <cols>
    <col min="1" max="1" width="42.42578125" style="3" customWidth="1"/>
    <col min="2" max="2" width="22.28515625" style="4" customWidth="1"/>
    <col min="3" max="3" width="9.5703125" style="23" customWidth="1"/>
    <col min="4" max="16384" width="9.140625" style="15"/>
  </cols>
  <sheetData>
    <row r="1" spans="1:3" s="14" customFormat="1" ht="27" customHeight="1" x14ac:dyDescent="0.2">
      <c r="A1" s="66" t="s">
        <v>152</v>
      </c>
      <c r="B1" s="66"/>
      <c r="C1" s="66"/>
    </row>
    <row r="2" spans="1:3" s="14" customFormat="1" ht="12" x14ac:dyDescent="0.2">
      <c r="A2" s="67" t="s">
        <v>99</v>
      </c>
      <c r="B2" s="67"/>
      <c r="C2" s="67"/>
    </row>
    <row r="3" spans="1:3" ht="6" customHeight="1" x14ac:dyDescent="0.2">
      <c r="A3" s="69"/>
      <c r="B3" s="69"/>
      <c r="C3" s="69"/>
    </row>
    <row r="4" spans="1:3" ht="26.25" customHeight="1" x14ac:dyDescent="0.2">
      <c r="A4" s="1" t="s">
        <v>66</v>
      </c>
      <c r="B4" s="2" t="s">
        <v>97</v>
      </c>
      <c r="C4" s="24" t="s">
        <v>96</v>
      </c>
    </row>
    <row r="5" spans="1:3" ht="14.25" customHeight="1" x14ac:dyDescent="0.2">
      <c r="A5" s="8" t="s">
        <v>94</v>
      </c>
      <c r="B5" s="12"/>
      <c r="C5" s="42"/>
    </row>
    <row r="6" spans="1:3" ht="14.25" customHeight="1" x14ac:dyDescent="0.2">
      <c r="A6" s="5" t="s">
        <v>101</v>
      </c>
      <c r="B6" s="16"/>
      <c r="C6" s="25"/>
    </row>
    <row r="7" spans="1:3" ht="14.25" customHeight="1" x14ac:dyDescent="0.2">
      <c r="A7" s="10" t="s">
        <v>102</v>
      </c>
      <c r="B7" s="29" t="str">
        <f>tbl_data!B6</f>
        <v>0.61 (0.55-0.68)</v>
      </c>
      <c r="C7" s="26" t="str">
        <f>tbl_data!C6</f>
        <v>&lt;0.0001</v>
      </c>
    </row>
    <row r="8" spans="1:3" ht="14.25" customHeight="1" x14ac:dyDescent="0.2">
      <c r="A8" s="35" t="s">
        <v>103</v>
      </c>
      <c r="B8" s="30" t="str">
        <f>tbl_data!B7</f>
        <v>0.79 (0.73-0.85)</v>
      </c>
      <c r="C8" s="25" t="str">
        <f>tbl_data!C7</f>
        <v>&lt;0.0001</v>
      </c>
    </row>
    <row r="9" spans="1:3" ht="14.25" customHeight="1" x14ac:dyDescent="0.2">
      <c r="A9" s="34" t="s">
        <v>104</v>
      </c>
      <c r="B9" s="29" t="str">
        <f>tbl_data!B8</f>
        <v>0.76 (0.71-0.83)</v>
      </c>
      <c r="C9" s="26" t="str">
        <f>tbl_data!C8</f>
        <v>&lt;0.0001</v>
      </c>
    </row>
    <row r="10" spans="1:3" ht="14.25" customHeight="1" x14ac:dyDescent="0.2">
      <c r="A10" s="5" t="s">
        <v>71</v>
      </c>
      <c r="B10" s="30"/>
      <c r="C10" s="25"/>
    </row>
    <row r="11" spans="1:3" ht="14.25" customHeight="1" x14ac:dyDescent="0.2">
      <c r="A11" s="10" t="s">
        <v>67</v>
      </c>
      <c r="B11" s="29" t="str">
        <f>tbl_data!B10</f>
        <v>1.07 (1.02-1.12)</v>
      </c>
      <c r="C11" s="26">
        <f>tbl_data!C10</f>
        <v>2.5999999999999999E-3</v>
      </c>
    </row>
    <row r="12" spans="1:3" ht="14.25" customHeight="1" x14ac:dyDescent="0.2">
      <c r="A12" s="5" t="s">
        <v>70</v>
      </c>
      <c r="B12" s="30" t="str">
        <f>tbl_data!B11</f>
        <v>0.93 (0.90-0.96)</v>
      </c>
      <c r="C12" s="25" t="str">
        <f>tbl_data!C11</f>
        <v>&lt;0.0001</v>
      </c>
    </row>
    <row r="13" spans="1:3" ht="14.25" customHeight="1" x14ac:dyDescent="0.2">
      <c r="A13" s="6" t="s">
        <v>105</v>
      </c>
      <c r="B13" s="29"/>
      <c r="C13" s="26"/>
    </row>
    <row r="14" spans="1:3" ht="14.25" customHeight="1" x14ac:dyDescent="0.2">
      <c r="A14" s="11">
        <v>2</v>
      </c>
      <c r="B14" s="30" t="str">
        <f>tbl_data!B13</f>
        <v>0.94 (0.89-1.00)</v>
      </c>
      <c r="C14" s="25">
        <f>tbl_data!C13</f>
        <v>3.5099999999999999E-2</v>
      </c>
    </row>
    <row r="15" spans="1:3" ht="14.25" customHeight="1" x14ac:dyDescent="0.2">
      <c r="A15" s="10">
        <v>3</v>
      </c>
      <c r="B15" s="29" t="str">
        <f>tbl_data!B14</f>
        <v>0.90 (0.84-0.97)</v>
      </c>
      <c r="C15" s="26">
        <f>tbl_data!C14</f>
        <v>2.8E-3</v>
      </c>
    </row>
    <row r="16" spans="1:3" ht="14.25" customHeight="1" x14ac:dyDescent="0.2">
      <c r="A16" s="11" t="s">
        <v>106</v>
      </c>
      <c r="B16" s="30" t="str">
        <f>tbl_data!B15</f>
        <v>0.86 (0.79-0.93)</v>
      </c>
      <c r="C16" s="25">
        <f>tbl_data!C15</f>
        <v>1E-4</v>
      </c>
    </row>
    <row r="17" spans="1:3" ht="14.25" customHeight="1" x14ac:dyDescent="0.2">
      <c r="A17" s="6" t="s">
        <v>107</v>
      </c>
      <c r="B17" s="29"/>
      <c r="C17" s="26"/>
    </row>
    <row r="18" spans="1:3" ht="14.25" customHeight="1" x14ac:dyDescent="0.2">
      <c r="A18" s="11" t="s">
        <v>24</v>
      </c>
      <c r="B18" s="30" t="str">
        <f>tbl_data!B17</f>
        <v>0.89 (0.76-1.04)</v>
      </c>
      <c r="C18" s="25">
        <f>tbl_data!C17</f>
        <v>0.1389</v>
      </c>
    </row>
    <row r="19" spans="1:3" ht="14.25" customHeight="1" x14ac:dyDescent="0.2">
      <c r="A19" s="6" t="s">
        <v>78</v>
      </c>
      <c r="B19" s="29"/>
      <c r="C19" s="26"/>
    </row>
    <row r="20" spans="1:3" ht="14.25" customHeight="1" x14ac:dyDescent="0.2">
      <c r="A20" s="11">
        <v>1</v>
      </c>
      <c r="B20" s="30" t="str">
        <f>tbl_data!B19</f>
        <v>1.28 (1.20-1.36)</v>
      </c>
      <c r="C20" s="25" t="str">
        <f>tbl_data!C19</f>
        <v>&lt;0.0001</v>
      </c>
    </row>
    <row r="21" spans="1:3" ht="14.25" customHeight="1" x14ac:dyDescent="0.2">
      <c r="A21" s="10">
        <v>2</v>
      </c>
      <c r="B21" s="29" t="str">
        <f>tbl_data!B20</f>
        <v>1.03 (0.78-1.36)</v>
      </c>
      <c r="C21" s="26">
        <f>tbl_data!C20</f>
        <v>0.84919999999999995</v>
      </c>
    </row>
    <row r="22" spans="1:3" ht="14.25" customHeight="1" x14ac:dyDescent="0.2">
      <c r="A22" s="11" t="s">
        <v>79</v>
      </c>
      <c r="B22" s="30" t="str">
        <f>tbl_data!B21</f>
        <v>1.27 (0.83-1.95)</v>
      </c>
      <c r="C22" s="25">
        <f>tbl_data!C21</f>
        <v>0.26750000000000002</v>
      </c>
    </row>
    <row r="23" spans="1:3" ht="14.25" customHeight="1" x14ac:dyDescent="0.2">
      <c r="A23" s="8" t="s">
        <v>93</v>
      </c>
      <c r="B23" s="31"/>
      <c r="C23" s="43"/>
    </row>
    <row r="24" spans="1:3" ht="14.25" customHeight="1" x14ac:dyDescent="0.2">
      <c r="A24" s="9" t="s">
        <v>85</v>
      </c>
      <c r="B24" s="32" t="str">
        <f>tbl_data!B23</f>
        <v>1.25 (1.16-1.35)</v>
      </c>
      <c r="C24" s="28" t="str">
        <f>tbl_data!C23</f>
        <v>&lt;0.0001</v>
      </c>
    </row>
    <row r="25" spans="1:3" ht="14.25" customHeight="1" x14ac:dyDescent="0.2">
      <c r="A25" s="6" t="s">
        <v>71</v>
      </c>
      <c r="B25" s="29"/>
      <c r="C25" s="26"/>
    </row>
    <row r="26" spans="1:3" ht="14.25" customHeight="1" x14ac:dyDescent="0.2">
      <c r="A26" s="11" t="s">
        <v>67</v>
      </c>
      <c r="B26" s="30" t="str">
        <f>tbl_data!B25</f>
        <v>1.04 (0.87-1.23)</v>
      </c>
      <c r="C26" s="25">
        <f>tbl_data!C25</f>
        <v>0.68489999999999995</v>
      </c>
    </row>
    <row r="27" spans="1:3" ht="14.25" customHeight="1" x14ac:dyDescent="0.2">
      <c r="A27" s="6" t="s">
        <v>86</v>
      </c>
      <c r="B27" s="29"/>
      <c r="C27" s="26"/>
    </row>
    <row r="28" spans="1:3" ht="14.25" customHeight="1" x14ac:dyDescent="0.2">
      <c r="A28" s="11" t="s">
        <v>87</v>
      </c>
      <c r="B28" s="30" t="str">
        <f>tbl_data!B27</f>
        <v>1.46 (1.20-1.77)</v>
      </c>
      <c r="C28" s="25">
        <f>tbl_data!C27</f>
        <v>1E-4</v>
      </c>
    </row>
    <row r="29" spans="1:3" ht="14.25" customHeight="1" x14ac:dyDescent="0.2">
      <c r="A29" s="10" t="s">
        <v>88</v>
      </c>
      <c r="B29" s="29" t="str">
        <f>tbl_data!B28</f>
        <v>1.74 (1.42-2.13)</v>
      </c>
      <c r="C29" s="26" t="str">
        <f>tbl_data!C28</f>
        <v>&lt;0.0001</v>
      </c>
    </row>
    <row r="30" spans="1:3" ht="14.25" customHeight="1" x14ac:dyDescent="0.2">
      <c r="A30" s="11" t="s">
        <v>89</v>
      </c>
      <c r="B30" s="30" t="str">
        <f>tbl_data!B29</f>
        <v>1.40 (1.08-1.81)</v>
      </c>
      <c r="C30" s="25">
        <f>tbl_data!C29</f>
        <v>0.01</v>
      </c>
    </row>
    <row r="31" spans="1:3" ht="14.25" customHeight="1" x14ac:dyDescent="0.2">
      <c r="A31" s="10" t="s">
        <v>90</v>
      </c>
      <c r="B31" s="29" t="str">
        <f>tbl_data!B30</f>
        <v>1.32 (0.94-1.86)</v>
      </c>
      <c r="C31" s="26">
        <f>tbl_data!C30</f>
        <v>0.112</v>
      </c>
    </row>
    <row r="32" spans="1:3" ht="14.25" customHeight="1" x14ac:dyDescent="0.2">
      <c r="A32" s="5" t="s">
        <v>73</v>
      </c>
      <c r="B32" s="30"/>
      <c r="C32" s="25"/>
    </row>
    <row r="33" spans="1:3" ht="14.25" customHeight="1" x14ac:dyDescent="0.2">
      <c r="A33" s="10" t="s">
        <v>69</v>
      </c>
      <c r="B33" s="29" t="str">
        <f>tbl_data!B32</f>
        <v>0.95 (0.77-1.17)</v>
      </c>
      <c r="C33" s="26">
        <f>tbl_data!C32</f>
        <v>0.62370000000000003</v>
      </c>
    </row>
    <row r="34" spans="1:3" ht="14.25" customHeight="1" x14ac:dyDescent="0.2">
      <c r="A34" s="5" t="s">
        <v>72</v>
      </c>
      <c r="B34" s="30"/>
      <c r="C34" s="25"/>
    </row>
    <row r="35" spans="1:3" ht="14.25" customHeight="1" x14ac:dyDescent="0.2">
      <c r="A35" s="10" t="s">
        <v>24</v>
      </c>
      <c r="B35" s="29" t="str">
        <f>tbl_data!B34</f>
        <v>0.77 (0.63-0.93)</v>
      </c>
      <c r="C35" s="26">
        <f>tbl_data!C34</f>
        <v>7.1999999999999998E-3</v>
      </c>
    </row>
    <row r="36" spans="1:3" ht="14.25" customHeight="1" x14ac:dyDescent="0.2">
      <c r="A36" s="5" t="s">
        <v>76</v>
      </c>
      <c r="B36" s="30"/>
      <c r="C36" s="25"/>
    </row>
    <row r="37" spans="1:3" ht="14.25" customHeight="1" x14ac:dyDescent="0.2">
      <c r="A37" s="10" t="s">
        <v>68</v>
      </c>
      <c r="B37" s="29" t="str">
        <f>tbl_data!B36</f>
        <v>0.91 (0.77-1.08)</v>
      </c>
      <c r="C37" s="26">
        <f>tbl_data!C36</f>
        <v>0.29530000000000001</v>
      </c>
    </row>
    <row r="38" spans="1:3" ht="14.25" customHeight="1" x14ac:dyDescent="0.2">
      <c r="A38" s="5" t="s">
        <v>100</v>
      </c>
      <c r="B38" s="30"/>
      <c r="C38" s="25"/>
    </row>
    <row r="39" spans="1:3" ht="14.25" customHeight="1" x14ac:dyDescent="0.2">
      <c r="A39" s="10" t="s">
        <v>24</v>
      </c>
      <c r="B39" s="29" t="str">
        <f>tbl_data!B38</f>
        <v>0.62 (0.46-0.82)</v>
      </c>
      <c r="C39" s="26">
        <f>tbl_data!C38</f>
        <v>1.1000000000000001E-3</v>
      </c>
    </row>
    <row r="40" spans="1:3" ht="14.25" customHeight="1" x14ac:dyDescent="0.2">
      <c r="A40" s="5" t="s">
        <v>77</v>
      </c>
      <c r="B40" s="30"/>
      <c r="C40" s="25"/>
    </row>
    <row r="41" spans="1:3" ht="14.25" customHeight="1" x14ac:dyDescent="0.2">
      <c r="A41" s="10" t="s">
        <v>24</v>
      </c>
      <c r="B41" s="29" t="str">
        <f>tbl_data!B40</f>
        <v>1.22 (1.15-1.29)</v>
      </c>
      <c r="C41" s="26" t="str">
        <f>tbl_data!C40</f>
        <v>&lt;0.0001</v>
      </c>
    </row>
    <row r="42" spans="1:3" ht="14.25" customHeight="1" x14ac:dyDescent="0.2">
      <c r="A42" s="11" t="s">
        <v>74</v>
      </c>
      <c r="B42" s="30" t="str">
        <f>tbl_data!B41</f>
        <v>0.61 (0.55-0.67)</v>
      </c>
      <c r="C42" s="25" t="str">
        <f>tbl_data!C41</f>
        <v>&lt;0.0001</v>
      </c>
    </row>
    <row r="43" spans="1:3" ht="14.25" customHeight="1" x14ac:dyDescent="0.2">
      <c r="A43" s="13" t="s">
        <v>75</v>
      </c>
      <c r="B43" s="29" t="str">
        <f>tbl_data!B42</f>
        <v>1.11 (0.99-1.25)</v>
      </c>
      <c r="C43" s="26">
        <f>tbl_data!C42</f>
        <v>7.8299999999999995E-2</v>
      </c>
    </row>
    <row r="44" spans="1:3" ht="14.25" customHeight="1" x14ac:dyDescent="0.2">
      <c r="A44" s="8" t="s">
        <v>68</v>
      </c>
      <c r="B44" s="31"/>
      <c r="C44" s="43"/>
    </row>
    <row r="45" spans="1:3" ht="14.25" customHeight="1" x14ac:dyDescent="0.2">
      <c r="A45" s="5" t="s">
        <v>91</v>
      </c>
      <c r="B45" s="30"/>
      <c r="C45" s="25"/>
    </row>
    <row r="46" spans="1:3" ht="14.25" customHeight="1" x14ac:dyDescent="0.2">
      <c r="A46" s="17" t="s">
        <v>92</v>
      </c>
      <c r="B46" s="33" t="str">
        <f>tbl_data!B45</f>
        <v>0.99 (0.94-1.03)</v>
      </c>
      <c r="C46" s="27">
        <f>tbl_data!C45</f>
        <v>0.58289999999999997</v>
      </c>
    </row>
    <row r="47" spans="1:3" ht="18" customHeight="1" x14ac:dyDescent="0.2">
      <c r="A47" s="68" t="s">
        <v>150</v>
      </c>
      <c r="B47" s="68"/>
      <c r="C47" s="68"/>
    </row>
  </sheetData>
  <mergeCells count="4">
    <mergeCell ref="A1:C1"/>
    <mergeCell ref="A2:C2"/>
    <mergeCell ref="A47:C47"/>
    <mergeCell ref="A3:C3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90E14E5-A2B0-462B-A5C0-5E09C2BFFEFE}">
            <xm:f>tbl_data!$H6="*"</xm:f>
            <x14:dxf>
              <font>
                <b/>
                <i val="0"/>
              </font>
            </x14:dxf>
          </x14:cfRule>
          <xm:sqref>B7:C46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8"/>
  <sheetViews>
    <sheetView workbookViewId="0">
      <selection activeCell="A17" sqref="A17"/>
    </sheetView>
  </sheetViews>
  <sheetFormatPr defaultRowHeight="12.75" x14ac:dyDescent="0.2"/>
  <cols>
    <col min="1" max="1" width="41.28515625" style="36" bestFit="1" customWidth="1"/>
    <col min="2" max="2" width="30.28515625" style="36" customWidth="1"/>
    <col min="3" max="4" width="8.28515625" style="44" customWidth="1"/>
    <col min="5" max="5" width="9.140625" style="48"/>
    <col min="6" max="6" width="10.85546875" style="48" bestFit="1" customWidth="1"/>
    <col min="7" max="7" width="12.140625" style="48" bestFit="1" customWidth="1"/>
    <col min="8" max="9" width="9.140625" style="49"/>
    <col min="11" max="11" width="8.7109375" customWidth="1"/>
    <col min="12" max="12" width="7.42578125" customWidth="1"/>
  </cols>
  <sheetData>
    <row r="1" spans="1:11" s="57" customFormat="1" x14ac:dyDescent="0.2">
      <c r="A1" s="53" t="s">
        <v>66</v>
      </c>
      <c r="B1" s="53"/>
      <c r="C1" s="54" t="s">
        <v>65</v>
      </c>
      <c r="D1" s="55"/>
      <c r="E1" s="56"/>
      <c r="F1" s="56"/>
      <c r="G1" s="56"/>
      <c r="H1" s="56"/>
      <c r="I1" s="56"/>
    </row>
    <row r="2" spans="1:11" s="57" customFormat="1" x14ac:dyDescent="0.2">
      <c r="A2" s="53"/>
      <c r="B2" s="53"/>
      <c r="C2" s="55"/>
      <c r="D2" s="55"/>
      <c r="E2" s="56" t="s">
        <v>80</v>
      </c>
      <c r="F2" s="56"/>
      <c r="G2" s="56"/>
      <c r="H2" s="56"/>
      <c r="I2" s="56"/>
      <c r="K2" s="57" t="s">
        <v>151</v>
      </c>
    </row>
    <row r="3" spans="1:11" s="57" customFormat="1" x14ac:dyDescent="0.2">
      <c r="A3" s="53" t="s">
        <v>113</v>
      </c>
      <c r="B3" s="58" t="s">
        <v>112</v>
      </c>
      <c r="C3" s="55" t="s">
        <v>108</v>
      </c>
      <c r="D3" s="55" t="s">
        <v>109</v>
      </c>
      <c r="E3" s="56" t="s">
        <v>81</v>
      </c>
      <c r="F3" s="59" t="s">
        <v>110</v>
      </c>
      <c r="G3" s="59" t="s">
        <v>111</v>
      </c>
      <c r="H3" s="56" t="s">
        <v>82</v>
      </c>
      <c r="I3" s="56" t="s">
        <v>83</v>
      </c>
      <c r="J3" s="57" t="s">
        <v>84</v>
      </c>
      <c r="K3" s="57" t="s">
        <v>95</v>
      </c>
    </row>
    <row r="4" spans="1:11" x14ac:dyDescent="0.2">
      <c r="A4" s="41" t="s">
        <v>118</v>
      </c>
      <c r="B4" s="60" t="str">
        <f>CONCATENATE(A4,K4)</f>
        <v xml:space="preserve">Patient Characteristics: </v>
      </c>
      <c r="C4" s="47">
        <v>0</v>
      </c>
      <c r="D4" s="47">
        <f>D47+2</f>
        <v>2</v>
      </c>
      <c r="K4" t="str">
        <f>IF(ISBLANK(J4)," ",IF(OR(J4="&lt;.0001",J4&lt;0.01),"*"," "))</f>
        <v xml:space="preserve"> </v>
      </c>
    </row>
    <row r="5" spans="1:11" x14ac:dyDescent="0.2">
      <c r="A5" s="37" t="s">
        <v>101</v>
      </c>
      <c r="B5" s="46" t="str">
        <f t="shared" ref="B5:B45" si="0">CONCATENATE(A5,K5)</f>
        <v xml:space="preserve">Age Group (Ref: 10-14 Years) </v>
      </c>
      <c r="C5" s="45">
        <v>0</v>
      </c>
      <c r="D5" s="50">
        <f>D4+2</f>
        <v>4</v>
      </c>
      <c r="K5" t="str">
        <f t="shared" ref="K5:K45" si="1">IF(ISBLANK(J5)," ",IF(OR(J5="&lt;.0001",J5&lt;0.01),"*"," "))</f>
        <v xml:space="preserve"> </v>
      </c>
    </row>
    <row r="6" spans="1:11" x14ac:dyDescent="0.2">
      <c r="A6" s="38" t="s">
        <v>102</v>
      </c>
      <c r="B6" s="61" t="str">
        <f t="shared" si="0"/>
        <v>Under 1*</v>
      </c>
      <c r="C6" s="45">
        <v>0</v>
      </c>
      <c r="D6" s="50">
        <f t="shared" ref="D6:D45" si="2">D5+2</f>
        <v>6</v>
      </c>
      <c r="E6" s="48">
        <f>Odds_kids!E16</f>
        <v>0.60931999999999997</v>
      </c>
      <c r="F6" s="48">
        <f>E6-H6</f>
        <v>5.9509999999999952E-2</v>
      </c>
      <c r="G6" s="48">
        <f>I6-E6</f>
        <v>6.5939999999999999E-2</v>
      </c>
      <c r="H6" s="49">
        <f>Odds_kids!F16</f>
        <v>0.54981000000000002</v>
      </c>
      <c r="I6" s="49">
        <f>Odds_kids!G16</f>
        <v>0.67525999999999997</v>
      </c>
      <c r="J6" t="str">
        <f>Odds_kids!H16</f>
        <v>&lt;.0001</v>
      </c>
      <c r="K6" t="str">
        <f t="shared" si="1"/>
        <v>*</v>
      </c>
    </row>
    <row r="7" spans="1:11" x14ac:dyDescent="0.2">
      <c r="A7" s="39" t="s">
        <v>155</v>
      </c>
      <c r="B7" s="61" t="str">
        <f t="shared" si="0"/>
        <v>1-4*</v>
      </c>
      <c r="C7" s="45">
        <v>0</v>
      </c>
      <c r="D7" s="50">
        <f t="shared" si="2"/>
        <v>8</v>
      </c>
      <c r="E7" s="48">
        <f>Odds_kids!E17</f>
        <v>0.78995000000000004</v>
      </c>
      <c r="F7" s="48">
        <f t="shared" ref="F7:F45" si="3">E7-H7</f>
        <v>5.541000000000007E-2</v>
      </c>
      <c r="G7" s="48">
        <f t="shared" ref="G7:G45" si="4">I7-E7</f>
        <v>5.9589999999999921E-2</v>
      </c>
      <c r="H7" s="49">
        <f>Odds_kids!F17</f>
        <v>0.73453999999999997</v>
      </c>
      <c r="I7" s="49">
        <f>Odds_kids!G17</f>
        <v>0.84953999999999996</v>
      </c>
      <c r="J7" t="str">
        <f>Odds_kids!H17</f>
        <v>&lt;.0001</v>
      </c>
      <c r="K7" t="str">
        <f t="shared" si="1"/>
        <v>*</v>
      </c>
    </row>
    <row r="8" spans="1:11" x14ac:dyDescent="0.2">
      <c r="A8" s="39" t="s">
        <v>104</v>
      </c>
      <c r="B8" s="61" t="str">
        <f t="shared" si="0"/>
        <v>5-9*</v>
      </c>
      <c r="C8" s="45">
        <v>0</v>
      </c>
      <c r="D8" s="50">
        <f t="shared" si="2"/>
        <v>10</v>
      </c>
      <c r="E8" s="48">
        <f>Odds_kids!E18</f>
        <v>0.76388999999999996</v>
      </c>
      <c r="F8" s="48">
        <f t="shared" si="3"/>
        <v>5.7149999999999923E-2</v>
      </c>
      <c r="G8" s="48">
        <f t="shared" si="4"/>
        <v>6.1780000000000057E-2</v>
      </c>
      <c r="H8" s="49">
        <f>Odds_kids!F18</f>
        <v>0.70674000000000003</v>
      </c>
      <c r="I8" s="49">
        <f>Odds_kids!G18</f>
        <v>0.82567000000000002</v>
      </c>
      <c r="J8" t="str">
        <f>Odds_kids!H18</f>
        <v>&lt;.0001</v>
      </c>
      <c r="K8" t="str">
        <f t="shared" si="1"/>
        <v>*</v>
      </c>
    </row>
    <row r="9" spans="1:11" x14ac:dyDescent="0.2">
      <c r="A9" s="37" t="s">
        <v>71</v>
      </c>
      <c r="B9" s="46" t="str">
        <f t="shared" si="0"/>
        <v xml:space="preserve">Sex (Ref: Female) </v>
      </c>
      <c r="C9" s="45">
        <v>0</v>
      </c>
      <c r="D9" s="50">
        <f>D8+3</f>
        <v>13</v>
      </c>
      <c r="K9" t="str">
        <f t="shared" si="1"/>
        <v xml:space="preserve"> </v>
      </c>
    </row>
    <row r="10" spans="1:11" x14ac:dyDescent="0.2">
      <c r="A10" s="38" t="s">
        <v>67</v>
      </c>
      <c r="B10" s="61" t="str">
        <f t="shared" si="0"/>
        <v>Male*</v>
      </c>
      <c r="C10" s="45">
        <v>0</v>
      </c>
      <c r="D10" s="50">
        <f t="shared" si="2"/>
        <v>15</v>
      </c>
      <c r="E10" s="48">
        <f>Odds_kids!E19</f>
        <v>1.07108</v>
      </c>
      <c r="F10" s="48">
        <f t="shared" si="3"/>
        <v>4.6729999999999938E-2</v>
      </c>
      <c r="G10" s="48">
        <f t="shared" si="4"/>
        <v>4.8869999999999969E-2</v>
      </c>
      <c r="H10" s="49">
        <f>Odds_kids!F19</f>
        <v>1.0243500000000001</v>
      </c>
      <c r="I10" s="49">
        <f>Odds_kids!G19</f>
        <v>1.11995</v>
      </c>
      <c r="J10">
        <f>Odds_kids!H19</f>
        <v>2.5999999999999999E-3</v>
      </c>
      <c r="K10" t="str">
        <f t="shared" si="1"/>
        <v>*</v>
      </c>
    </row>
    <row r="11" spans="1:11" x14ac:dyDescent="0.2">
      <c r="A11" s="37" t="s">
        <v>70</v>
      </c>
      <c r="B11" s="46" t="str">
        <f t="shared" si="0"/>
        <v>Average Socioeconomic Factor Index (SEFI-2)*</v>
      </c>
      <c r="C11" s="45">
        <v>0</v>
      </c>
      <c r="D11" s="50">
        <f>D10+3</f>
        <v>18</v>
      </c>
      <c r="E11" s="48">
        <f>Odds_kids!E29</f>
        <v>0.92998000000000003</v>
      </c>
      <c r="F11" s="48">
        <f t="shared" si="3"/>
        <v>2.5760000000000005E-2</v>
      </c>
      <c r="G11" s="48">
        <f t="shared" si="4"/>
        <v>2.6479999999999948E-2</v>
      </c>
      <c r="H11" s="49">
        <f>Odds_kids!F29</f>
        <v>0.90422000000000002</v>
      </c>
      <c r="I11" s="49">
        <f>Odds_kids!G29</f>
        <v>0.95645999999999998</v>
      </c>
      <c r="J11" t="str">
        <f>Odds_kids!H29</f>
        <v>&lt;.0001</v>
      </c>
      <c r="K11" t="str">
        <f t="shared" si="1"/>
        <v>*</v>
      </c>
    </row>
    <row r="12" spans="1:11" x14ac:dyDescent="0.2">
      <c r="A12" s="37" t="s">
        <v>156</v>
      </c>
      <c r="B12" s="46" t="str">
        <f t="shared" si="0"/>
        <v xml:space="preserve">Number of children in the household (Ref: 1) </v>
      </c>
      <c r="C12" s="45">
        <v>0</v>
      </c>
      <c r="D12" s="50">
        <f>D11+3</f>
        <v>21</v>
      </c>
      <c r="K12" t="str">
        <f t="shared" si="1"/>
        <v xml:space="preserve"> </v>
      </c>
    </row>
    <row r="13" spans="1:11" x14ac:dyDescent="0.2">
      <c r="A13" s="38">
        <v>2</v>
      </c>
      <c r="B13" s="61" t="str">
        <f t="shared" si="0"/>
        <v xml:space="preserve">2 </v>
      </c>
      <c r="C13" s="45">
        <v>0</v>
      </c>
      <c r="D13" s="50">
        <f t="shared" si="2"/>
        <v>23</v>
      </c>
      <c r="E13" s="48">
        <f>Odds_kids!E25</f>
        <v>0.94113999999999998</v>
      </c>
      <c r="F13" s="48">
        <f t="shared" si="3"/>
        <v>5.1629999999999954E-2</v>
      </c>
      <c r="G13" s="48">
        <f t="shared" si="4"/>
        <v>5.4630000000000067E-2</v>
      </c>
      <c r="H13" s="49">
        <f>Odds_kids!F25</f>
        <v>0.88951000000000002</v>
      </c>
      <c r="I13" s="49">
        <f>Odds_kids!G25</f>
        <v>0.99577000000000004</v>
      </c>
      <c r="J13">
        <f>Odds_kids!H25</f>
        <v>3.5099999999999999E-2</v>
      </c>
      <c r="K13" t="str">
        <f t="shared" si="1"/>
        <v xml:space="preserve"> </v>
      </c>
    </row>
    <row r="14" spans="1:11" x14ac:dyDescent="0.2">
      <c r="A14" s="38">
        <v>3</v>
      </c>
      <c r="B14" s="61" t="str">
        <f t="shared" si="0"/>
        <v>3*</v>
      </c>
      <c r="C14" s="45">
        <v>0</v>
      </c>
      <c r="D14" s="50">
        <f t="shared" si="2"/>
        <v>25</v>
      </c>
      <c r="E14" s="48">
        <f>Odds_kids!E26</f>
        <v>0.90263000000000004</v>
      </c>
      <c r="F14" s="48">
        <f t="shared" si="3"/>
        <v>5.8719999999999994E-2</v>
      </c>
      <c r="G14" s="48">
        <f t="shared" si="4"/>
        <v>6.2799999999999967E-2</v>
      </c>
      <c r="H14" s="49">
        <f>Odds_kids!F26</f>
        <v>0.84391000000000005</v>
      </c>
      <c r="I14" s="49">
        <f>Odds_kids!G26</f>
        <v>0.96543000000000001</v>
      </c>
      <c r="J14">
        <f>Odds_kids!H26</f>
        <v>2.8E-3</v>
      </c>
      <c r="K14" t="str">
        <f t="shared" si="1"/>
        <v>*</v>
      </c>
    </row>
    <row r="15" spans="1:11" x14ac:dyDescent="0.2">
      <c r="A15" s="38" t="s">
        <v>106</v>
      </c>
      <c r="B15" s="61" t="str">
        <f t="shared" si="0"/>
        <v>4 or More*</v>
      </c>
      <c r="C15" s="45">
        <v>0</v>
      </c>
      <c r="D15" s="50">
        <f t="shared" si="2"/>
        <v>27</v>
      </c>
      <c r="E15" s="48">
        <f>Odds_kids!E27</f>
        <v>0.85665999999999998</v>
      </c>
      <c r="F15" s="48">
        <f t="shared" si="3"/>
        <v>6.5269999999999939E-2</v>
      </c>
      <c r="G15" s="48">
        <f t="shared" si="4"/>
        <v>7.0660000000000056E-2</v>
      </c>
      <c r="H15" s="49">
        <f>Odds_kids!F27</f>
        <v>0.79139000000000004</v>
      </c>
      <c r="I15" s="49">
        <f>Odds_kids!G27</f>
        <v>0.92732000000000003</v>
      </c>
      <c r="J15">
        <f>Odds_kids!H27</f>
        <v>1E-4</v>
      </c>
      <c r="K15" t="str">
        <f t="shared" si="1"/>
        <v>*</v>
      </c>
    </row>
    <row r="16" spans="1:11" x14ac:dyDescent="0.2">
      <c r="A16" s="37" t="s">
        <v>157</v>
      </c>
      <c r="B16" s="46" t="str">
        <f t="shared" si="0"/>
        <v xml:space="preserve">In Care of Child and Family Services (Ref: No) </v>
      </c>
      <c r="C16" s="45">
        <v>0</v>
      </c>
      <c r="D16" s="50">
        <f>D15+3</f>
        <v>30</v>
      </c>
      <c r="K16" t="str">
        <f t="shared" si="1"/>
        <v xml:space="preserve"> </v>
      </c>
    </row>
    <row r="17" spans="1:11" x14ac:dyDescent="0.2">
      <c r="A17" s="38" t="s">
        <v>24</v>
      </c>
      <c r="B17" s="61" t="str">
        <f t="shared" si="0"/>
        <v xml:space="preserve">Yes </v>
      </c>
      <c r="C17" s="45">
        <v>0</v>
      </c>
      <c r="D17" s="50">
        <f t="shared" si="2"/>
        <v>32</v>
      </c>
      <c r="E17" s="48">
        <f>Odds_kids!E28</f>
        <v>0.88956999999999997</v>
      </c>
      <c r="F17" s="48">
        <f t="shared" si="3"/>
        <v>0.12770999999999999</v>
      </c>
      <c r="G17" s="48">
        <f t="shared" si="4"/>
        <v>0.14911000000000008</v>
      </c>
      <c r="H17" s="49">
        <f>Odds_kids!F28</f>
        <v>0.76185999999999998</v>
      </c>
      <c r="I17" s="49">
        <f>Odds_kids!G28</f>
        <v>1.03868</v>
      </c>
      <c r="J17">
        <f>Odds_kids!H28</f>
        <v>0.1389</v>
      </c>
      <c r="K17" t="str">
        <f t="shared" si="1"/>
        <v xml:space="preserve"> </v>
      </c>
    </row>
    <row r="18" spans="1:11" x14ac:dyDescent="0.2">
      <c r="A18" s="37" t="s">
        <v>78</v>
      </c>
      <c r="B18" s="46" t="str">
        <f t="shared" si="0"/>
        <v xml:space="preserve">Charlson Comorbidity Index Score (Ref: 0) </v>
      </c>
      <c r="C18" s="45">
        <v>0</v>
      </c>
      <c r="D18" s="50">
        <f>D17+3</f>
        <v>35</v>
      </c>
      <c r="K18" t="str">
        <f t="shared" si="1"/>
        <v xml:space="preserve"> </v>
      </c>
    </row>
    <row r="19" spans="1:11" x14ac:dyDescent="0.2">
      <c r="A19" s="38">
        <v>1</v>
      </c>
      <c r="B19" s="61" t="str">
        <f t="shared" si="0"/>
        <v>1*</v>
      </c>
      <c r="C19" s="45">
        <v>0</v>
      </c>
      <c r="D19" s="50">
        <f t="shared" si="2"/>
        <v>37</v>
      </c>
      <c r="E19" s="48">
        <f>Odds_kids!E20</f>
        <v>1.27528</v>
      </c>
      <c r="F19" s="48">
        <f t="shared" si="3"/>
        <v>7.8219999999999956E-2</v>
      </c>
      <c r="G19" s="48">
        <f t="shared" si="4"/>
        <v>8.333999999999997E-2</v>
      </c>
      <c r="H19" s="49">
        <f>Odds_kids!F20</f>
        <v>1.19706</v>
      </c>
      <c r="I19" s="49">
        <f>Odds_kids!G20</f>
        <v>1.3586199999999999</v>
      </c>
      <c r="J19" t="str">
        <f>Odds_kids!H20</f>
        <v>&lt;.0001</v>
      </c>
      <c r="K19" t="str">
        <f t="shared" si="1"/>
        <v>*</v>
      </c>
    </row>
    <row r="20" spans="1:11" x14ac:dyDescent="0.2">
      <c r="A20" s="38">
        <v>2</v>
      </c>
      <c r="B20" s="61" t="str">
        <f t="shared" si="0"/>
        <v xml:space="preserve">2 </v>
      </c>
      <c r="C20" s="45">
        <v>0</v>
      </c>
      <c r="D20" s="50">
        <f t="shared" si="2"/>
        <v>39</v>
      </c>
      <c r="E20" s="48">
        <f>Odds_kids!E21</f>
        <v>1.02749</v>
      </c>
      <c r="F20" s="48">
        <f t="shared" si="3"/>
        <v>0.25065000000000004</v>
      </c>
      <c r="G20" s="48">
        <f t="shared" si="4"/>
        <v>0.33152999999999988</v>
      </c>
      <c r="H20" s="49">
        <f>Odds_kids!F21</f>
        <v>0.77683999999999997</v>
      </c>
      <c r="I20" s="49">
        <f>Odds_kids!G21</f>
        <v>1.3590199999999999</v>
      </c>
      <c r="J20">
        <f>Odds_kids!H21</f>
        <v>0.84919999999999995</v>
      </c>
      <c r="K20" t="str">
        <f t="shared" si="1"/>
        <v xml:space="preserve"> </v>
      </c>
    </row>
    <row r="21" spans="1:11" x14ac:dyDescent="0.2">
      <c r="A21" s="38" t="s">
        <v>79</v>
      </c>
      <c r="B21" s="61" t="str">
        <f t="shared" si="0"/>
        <v xml:space="preserve">3 or Higher </v>
      </c>
      <c r="C21" s="45">
        <v>0</v>
      </c>
      <c r="D21" s="50">
        <f t="shared" si="2"/>
        <v>41</v>
      </c>
      <c r="E21" s="48">
        <f>Odds_kids!E22</f>
        <v>1.27176</v>
      </c>
      <c r="F21" s="48">
        <f t="shared" si="3"/>
        <v>0.44028999999999996</v>
      </c>
      <c r="G21" s="48">
        <f t="shared" si="4"/>
        <v>0.67342999999999997</v>
      </c>
      <c r="H21" s="49">
        <f>Odds_kids!F22</f>
        <v>0.83147000000000004</v>
      </c>
      <c r="I21" s="49">
        <f>Odds_kids!G22</f>
        <v>1.94519</v>
      </c>
      <c r="J21">
        <f>Odds_kids!H22</f>
        <v>0.26750000000000002</v>
      </c>
      <c r="K21" t="str">
        <f t="shared" si="1"/>
        <v xml:space="preserve"> </v>
      </c>
    </row>
    <row r="22" spans="1:11" x14ac:dyDescent="0.2">
      <c r="A22" s="41" t="s">
        <v>117</v>
      </c>
      <c r="B22" s="60" t="str">
        <f t="shared" si="0"/>
        <v xml:space="preserve">Physician Characteristics: </v>
      </c>
      <c r="C22" s="45">
        <v>0</v>
      </c>
      <c r="D22" s="50">
        <f>D21+3</f>
        <v>44</v>
      </c>
      <c r="K22" t="str">
        <f t="shared" si="1"/>
        <v xml:space="preserve"> </v>
      </c>
    </row>
    <row r="23" spans="1:11" x14ac:dyDescent="0.2">
      <c r="A23" s="40" t="s">
        <v>85</v>
      </c>
      <c r="B23" s="46" t="str">
        <f t="shared" si="0"/>
        <v>Age (Years)*</v>
      </c>
      <c r="C23" s="45">
        <v>0</v>
      </c>
      <c r="D23" s="50">
        <f t="shared" si="2"/>
        <v>46</v>
      </c>
      <c r="E23" s="48">
        <f>Odds_kids!E5</f>
        <v>1.2506999999999999</v>
      </c>
      <c r="F23" s="48">
        <f t="shared" si="3"/>
        <v>9.4469999999999832E-2</v>
      </c>
      <c r="G23" s="48">
        <f t="shared" si="4"/>
        <v>0.10219</v>
      </c>
      <c r="H23" s="49">
        <f>Odds_kids!F5</f>
        <v>1.1562300000000001</v>
      </c>
      <c r="I23" s="49">
        <f>Odds_kids!G5</f>
        <v>1.3528899999999999</v>
      </c>
      <c r="J23" t="str">
        <f>Odds_kids!H5</f>
        <v>&lt;.0001</v>
      </c>
      <c r="K23" t="str">
        <f t="shared" si="1"/>
        <v>*</v>
      </c>
    </row>
    <row r="24" spans="1:11" x14ac:dyDescent="0.2">
      <c r="A24" s="37" t="s">
        <v>71</v>
      </c>
      <c r="B24" s="46" t="str">
        <f t="shared" si="0"/>
        <v xml:space="preserve">Sex (Ref: Female) </v>
      </c>
      <c r="C24" s="45">
        <v>0</v>
      </c>
      <c r="D24" s="50">
        <f>D23+3</f>
        <v>49</v>
      </c>
      <c r="K24" t="str">
        <f t="shared" si="1"/>
        <v xml:space="preserve"> </v>
      </c>
    </row>
    <row r="25" spans="1:11" x14ac:dyDescent="0.2">
      <c r="A25" s="38" t="s">
        <v>67</v>
      </c>
      <c r="B25" s="61" t="str">
        <f t="shared" si="0"/>
        <v xml:space="preserve">Male </v>
      </c>
      <c r="C25" s="45">
        <v>0</v>
      </c>
      <c r="D25" s="50">
        <f t="shared" si="2"/>
        <v>51</v>
      </c>
      <c r="E25" s="48">
        <f>Odds_kids!E6</f>
        <v>1.0358700000000001</v>
      </c>
      <c r="F25" s="48">
        <f t="shared" si="3"/>
        <v>0.16215000000000002</v>
      </c>
      <c r="G25" s="48">
        <f t="shared" si="4"/>
        <v>0.19225999999999988</v>
      </c>
      <c r="H25" s="49">
        <f>Odds_kids!F6</f>
        <v>0.87372000000000005</v>
      </c>
      <c r="I25" s="49">
        <f>Odds_kids!G6</f>
        <v>1.2281299999999999</v>
      </c>
      <c r="J25">
        <f>Odds_kids!H6</f>
        <v>0.68489999999999995</v>
      </c>
      <c r="K25" t="str">
        <f t="shared" si="1"/>
        <v xml:space="preserve"> </v>
      </c>
    </row>
    <row r="26" spans="1:11" x14ac:dyDescent="0.2">
      <c r="A26" s="37" t="s">
        <v>86</v>
      </c>
      <c r="B26" s="46" t="str">
        <f t="shared" si="0"/>
        <v xml:space="preserve">Location (Ref: Winnipeg RHA) </v>
      </c>
      <c r="C26" s="45">
        <v>0</v>
      </c>
      <c r="D26" s="50">
        <f>D25+3</f>
        <v>54</v>
      </c>
      <c r="K26" t="str">
        <f t="shared" si="1"/>
        <v xml:space="preserve"> </v>
      </c>
    </row>
    <row r="27" spans="1:11" x14ac:dyDescent="0.2">
      <c r="A27" s="38" t="s">
        <v>87</v>
      </c>
      <c r="B27" s="61" t="str">
        <f t="shared" si="0"/>
        <v>Southern Health-Santé Sud*</v>
      </c>
      <c r="C27" s="45">
        <v>0</v>
      </c>
      <c r="D27" s="50">
        <f t="shared" si="2"/>
        <v>56</v>
      </c>
      <c r="E27" s="48">
        <f>Odds_kids!E9</f>
        <v>1.4550799999999999</v>
      </c>
      <c r="F27" s="48">
        <f t="shared" si="3"/>
        <v>0.25631000000000004</v>
      </c>
      <c r="G27" s="48">
        <f t="shared" si="4"/>
        <v>0.31111</v>
      </c>
      <c r="H27" s="49">
        <f>Odds_kids!F9</f>
        <v>1.1987699999999999</v>
      </c>
      <c r="I27" s="49">
        <f>Odds_kids!G9</f>
        <v>1.7661899999999999</v>
      </c>
      <c r="J27">
        <f>Odds_kids!H9</f>
        <v>1E-4</v>
      </c>
      <c r="K27" t="str">
        <f t="shared" si="1"/>
        <v>*</v>
      </c>
    </row>
    <row r="28" spans="1:11" x14ac:dyDescent="0.2">
      <c r="A28" s="38" t="s">
        <v>88</v>
      </c>
      <c r="B28" s="61" t="str">
        <f t="shared" si="0"/>
        <v>Prairie Mountain Health*</v>
      </c>
      <c r="C28" s="45">
        <v>0</v>
      </c>
      <c r="D28" s="50">
        <f t="shared" si="2"/>
        <v>58</v>
      </c>
      <c r="E28" s="48">
        <f>Odds_kids!E10</f>
        <v>1.7427299999999999</v>
      </c>
      <c r="F28" s="48">
        <f t="shared" si="3"/>
        <v>0.31821999999999995</v>
      </c>
      <c r="G28" s="48">
        <f t="shared" si="4"/>
        <v>0.38928999999999991</v>
      </c>
      <c r="H28" s="49">
        <f>Odds_kids!F10</f>
        <v>1.4245099999999999</v>
      </c>
      <c r="I28" s="49">
        <f>Odds_kids!G10</f>
        <v>2.1320199999999998</v>
      </c>
      <c r="J28" t="str">
        <f>Odds_kids!H10</f>
        <v>&lt;.0001</v>
      </c>
      <c r="K28" t="str">
        <f t="shared" si="1"/>
        <v>*</v>
      </c>
    </row>
    <row r="29" spans="1:11" x14ac:dyDescent="0.2">
      <c r="A29" s="38" t="s">
        <v>89</v>
      </c>
      <c r="B29" s="61" t="str">
        <f t="shared" si="0"/>
        <v xml:space="preserve">Interlake-Eastern RHA </v>
      </c>
      <c r="C29" s="45">
        <v>0</v>
      </c>
      <c r="D29" s="50">
        <f t="shared" si="2"/>
        <v>60</v>
      </c>
      <c r="E29" s="48">
        <f>Odds_kids!E7</f>
        <v>1.3996299999999999</v>
      </c>
      <c r="F29" s="48">
        <f t="shared" si="3"/>
        <v>0.31599999999999984</v>
      </c>
      <c r="G29" s="48">
        <f t="shared" si="4"/>
        <v>0.40815000000000001</v>
      </c>
      <c r="H29" s="49">
        <f>Odds_kids!F7</f>
        <v>1.0836300000000001</v>
      </c>
      <c r="I29" s="49">
        <f>Odds_kids!G7</f>
        <v>1.8077799999999999</v>
      </c>
      <c r="J29">
        <f>Odds_kids!H7</f>
        <v>0.01</v>
      </c>
      <c r="K29" t="str">
        <f t="shared" si="1"/>
        <v xml:space="preserve"> </v>
      </c>
    </row>
    <row r="30" spans="1:11" x14ac:dyDescent="0.2">
      <c r="A30" s="38" t="s">
        <v>90</v>
      </c>
      <c r="B30" s="61" t="str">
        <f t="shared" si="0"/>
        <v xml:space="preserve">Northern Health Region </v>
      </c>
      <c r="C30" s="45">
        <v>0</v>
      </c>
      <c r="D30" s="50">
        <f t="shared" si="2"/>
        <v>62</v>
      </c>
      <c r="E30" s="48">
        <f>Odds_kids!E8</f>
        <v>1.3211999999999999</v>
      </c>
      <c r="F30" s="48">
        <f t="shared" si="3"/>
        <v>0.38405999999999996</v>
      </c>
      <c r="G30" s="48">
        <f t="shared" si="4"/>
        <v>0.54147000000000012</v>
      </c>
      <c r="H30" s="49">
        <f>Odds_kids!F8</f>
        <v>0.93713999999999997</v>
      </c>
      <c r="I30" s="49">
        <f>Odds_kids!G8</f>
        <v>1.86267</v>
      </c>
      <c r="J30">
        <f>Odds_kids!H8</f>
        <v>0.112</v>
      </c>
      <c r="K30" t="str">
        <f t="shared" si="1"/>
        <v xml:space="preserve"> </v>
      </c>
    </row>
    <row r="31" spans="1:11" x14ac:dyDescent="0.2">
      <c r="A31" s="37" t="s">
        <v>73</v>
      </c>
      <c r="B31" s="46" t="str">
        <f t="shared" si="0"/>
        <v xml:space="preserve">Payment (Ref: Salary or Mixed) </v>
      </c>
      <c r="C31" s="45">
        <v>0</v>
      </c>
      <c r="D31" s="50">
        <f>D30+3</f>
        <v>65</v>
      </c>
      <c r="K31" t="str">
        <f t="shared" si="1"/>
        <v xml:space="preserve"> </v>
      </c>
    </row>
    <row r="32" spans="1:11" x14ac:dyDescent="0.2">
      <c r="A32" s="38" t="s">
        <v>69</v>
      </c>
      <c r="B32" s="61" t="str">
        <f t="shared" si="0"/>
        <v xml:space="preserve">Fee-for-Service </v>
      </c>
      <c r="C32" s="45">
        <v>0</v>
      </c>
      <c r="D32" s="50">
        <f t="shared" si="2"/>
        <v>67</v>
      </c>
      <c r="E32" s="48">
        <f>Odds_kids!E13</f>
        <v>0.94820000000000004</v>
      </c>
      <c r="F32" s="48">
        <f t="shared" si="3"/>
        <v>0.18149999999999999</v>
      </c>
      <c r="G32" s="48">
        <f t="shared" si="4"/>
        <v>0.22447000000000006</v>
      </c>
      <c r="H32" s="49">
        <f>Odds_kids!F13</f>
        <v>0.76670000000000005</v>
      </c>
      <c r="I32" s="49">
        <f>Odds_kids!G13</f>
        <v>1.1726700000000001</v>
      </c>
      <c r="J32">
        <f>Odds_kids!H13</f>
        <v>0.62370000000000003</v>
      </c>
      <c r="K32" t="str">
        <f t="shared" si="1"/>
        <v xml:space="preserve"> </v>
      </c>
    </row>
    <row r="33" spans="1:11" x14ac:dyDescent="0.2">
      <c r="A33" s="37" t="s">
        <v>72</v>
      </c>
      <c r="B33" s="46" t="str">
        <f t="shared" si="0"/>
        <v xml:space="preserve">Hospital Privileges (Ref: No) </v>
      </c>
      <c r="C33" s="45">
        <v>0</v>
      </c>
      <c r="D33" s="50">
        <f>D32+3</f>
        <v>70</v>
      </c>
      <c r="K33" t="str">
        <f t="shared" si="1"/>
        <v xml:space="preserve"> </v>
      </c>
    </row>
    <row r="34" spans="1:11" x14ac:dyDescent="0.2">
      <c r="A34" s="38" t="s">
        <v>24</v>
      </c>
      <c r="B34" s="61" t="str">
        <f t="shared" si="0"/>
        <v>Yes*</v>
      </c>
      <c r="C34" s="45">
        <v>0</v>
      </c>
      <c r="D34" s="50">
        <f t="shared" si="2"/>
        <v>72</v>
      </c>
      <c r="E34" s="48">
        <f>Odds_kids!E12</f>
        <v>0.76609000000000005</v>
      </c>
      <c r="F34" s="48">
        <f t="shared" si="3"/>
        <v>0.1352000000000001</v>
      </c>
      <c r="G34" s="48">
        <f t="shared" si="4"/>
        <v>0.16417999999999999</v>
      </c>
      <c r="H34" s="49">
        <f>Odds_kids!F12</f>
        <v>0.63088999999999995</v>
      </c>
      <c r="I34" s="49">
        <f>Odds_kids!G12</f>
        <v>0.93027000000000004</v>
      </c>
      <c r="J34">
        <f>Odds_kids!H12</f>
        <v>7.1999999999999998E-3</v>
      </c>
      <c r="K34" t="str">
        <f t="shared" si="1"/>
        <v>*</v>
      </c>
    </row>
    <row r="35" spans="1:11" x14ac:dyDescent="0.2">
      <c r="A35" s="37" t="s">
        <v>76</v>
      </c>
      <c r="B35" s="46" t="str">
        <f t="shared" si="0"/>
        <v xml:space="preserve">Medical Training (Ref: Canada or United States) </v>
      </c>
      <c r="C35" s="45">
        <v>0</v>
      </c>
      <c r="D35" s="50">
        <f>D34+3</f>
        <v>75</v>
      </c>
      <c r="K35" t="str">
        <f t="shared" si="1"/>
        <v xml:space="preserve"> </v>
      </c>
    </row>
    <row r="36" spans="1:11" x14ac:dyDescent="0.2">
      <c r="A36" s="38" t="s">
        <v>68</v>
      </c>
      <c r="B36" s="61" t="str">
        <f t="shared" si="0"/>
        <v xml:space="preserve">Other </v>
      </c>
      <c r="C36" s="45">
        <v>0</v>
      </c>
      <c r="D36" s="50">
        <f t="shared" si="2"/>
        <v>77</v>
      </c>
      <c r="E36" s="48">
        <f>Odds_kids!E11</f>
        <v>0.91391999999999995</v>
      </c>
      <c r="F36" s="48">
        <f t="shared" si="3"/>
        <v>0.14176999999999995</v>
      </c>
      <c r="G36" s="48">
        <f t="shared" si="4"/>
        <v>0.16780000000000006</v>
      </c>
      <c r="H36" s="49">
        <f>Odds_kids!F11</f>
        <v>0.77215</v>
      </c>
      <c r="I36" s="49">
        <f>Odds_kids!G11</f>
        <v>1.08172</v>
      </c>
      <c r="J36">
        <f>Odds_kids!H11</f>
        <v>0.29530000000000001</v>
      </c>
      <c r="K36" t="str">
        <f t="shared" si="1"/>
        <v xml:space="preserve"> </v>
      </c>
    </row>
    <row r="37" spans="1:11" x14ac:dyDescent="0.2">
      <c r="A37" s="37" t="s">
        <v>100</v>
      </c>
      <c r="B37" s="46" t="str">
        <f t="shared" si="0"/>
        <v xml:space="preserve">Visit to Pediatrician (Ref: No) </v>
      </c>
      <c r="C37" s="45">
        <v>0</v>
      </c>
      <c r="D37" s="50">
        <f>D36+3</f>
        <v>80</v>
      </c>
      <c r="K37" t="str">
        <f t="shared" si="1"/>
        <v xml:space="preserve"> </v>
      </c>
    </row>
    <row r="38" spans="1:11" x14ac:dyDescent="0.2">
      <c r="A38" s="38" t="s">
        <v>24</v>
      </c>
      <c r="B38" s="61" t="str">
        <f t="shared" si="0"/>
        <v>Yes*</v>
      </c>
      <c r="C38" s="45">
        <v>0</v>
      </c>
      <c r="D38" s="50">
        <f t="shared" si="2"/>
        <v>82</v>
      </c>
      <c r="E38" s="48">
        <f>Odds_kids!E15</f>
        <v>0.61794000000000004</v>
      </c>
      <c r="F38" s="48">
        <f t="shared" si="3"/>
        <v>0.15460000000000007</v>
      </c>
      <c r="G38" s="48">
        <f t="shared" si="4"/>
        <v>0.20617999999999992</v>
      </c>
      <c r="H38" s="49">
        <f>Odds_kids!F15</f>
        <v>0.46333999999999997</v>
      </c>
      <c r="I38" s="49">
        <f>Odds_kids!G15</f>
        <v>0.82411999999999996</v>
      </c>
      <c r="J38">
        <f>Odds_kids!H15</f>
        <v>1.1000000000000001E-3</v>
      </c>
      <c r="K38" t="str">
        <f t="shared" si="1"/>
        <v>*</v>
      </c>
    </row>
    <row r="39" spans="1:11" x14ac:dyDescent="0.2">
      <c r="A39" s="37" t="s">
        <v>77</v>
      </c>
      <c r="B39" s="46" t="str">
        <f t="shared" si="0"/>
        <v xml:space="preserve">Visit to Majority of Care Physician (Ref: No) </v>
      </c>
      <c r="C39" s="45">
        <v>0</v>
      </c>
      <c r="D39" s="50">
        <f>D38+3</f>
        <v>85</v>
      </c>
      <c r="K39" t="str">
        <f t="shared" si="1"/>
        <v xml:space="preserve"> </v>
      </c>
    </row>
    <row r="40" spans="1:11" x14ac:dyDescent="0.2">
      <c r="A40" s="38" t="s">
        <v>24</v>
      </c>
      <c r="B40" s="61" t="str">
        <f t="shared" si="0"/>
        <v>Yes*</v>
      </c>
      <c r="C40" s="45">
        <v>0</v>
      </c>
      <c r="D40" s="50">
        <f t="shared" si="2"/>
        <v>87</v>
      </c>
      <c r="E40" s="48">
        <f>Odds_kids!E23</f>
        <v>1.2180299999999999</v>
      </c>
      <c r="F40" s="48">
        <f t="shared" si="3"/>
        <v>6.7129999999999912E-2</v>
      </c>
      <c r="G40" s="48">
        <f t="shared" si="4"/>
        <v>7.1050000000000058E-2</v>
      </c>
      <c r="H40" s="49">
        <f>Odds_kids!F23</f>
        <v>1.1509</v>
      </c>
      <c r="I40" s="49">
        <f>Odds_kids!G23</f>
        <v>1.28908</v>
      </c>
      <c r="J40" t="str">
        <f>Odds_kids!H23</f>
        <v>&lt;.0001</v>
      </c>
      <c r="K40" t="str">
        <f t="shared" si="1"/>
        <v>*</v>
      </c>
    </row>
    <row r="41" spans="1:11" x14ac:dyDescent="0.2">
      <c r="A41" s="38" t="s">
        <v>154</v>
      </c>
      <c r="B41" s="61" t="str">
        <f t="shared" si="0"/>
        <v>No Majority of Care Provider Identified*</v>
      </c>
      <c r="C41" s="45">
        <v>0</v>
      </c>
      <c r="D41" s="50">
        <f t="shared" si="2"/>
        <v>89</v>
      </c>
      <c r="E41" s="48">
        <f>Odds_kids!E24</f>
        <v>0.60533999999999999</v>
      </c>
      <c r="F41" s="48">
        <f t="shared" si="3"/>
        <v>5.9060000000000001E-2</v>
      </c>
      <c r="G41" s="48">
        <f t="shared" si="4"/>
        <v>6.5450000000000008E-2</v>
      </c>
      <c r="H41" s="49">
        <f>Odds_kids!F24</f>
        <v>0.54627999999999999</v>
      </c>
      <c r="I41" s="49">
        <f>Odds_kids!G24</f>
        <v>0.67079</v>
      </c>
      <c r="J41" t="str">
        <f>Odds_kids!H24</f>
        <v>&lt;.0001</v>
      </c>
      <c r="K41" t="str">
        <f t="shared" si="1"/>
        <v>*</v>
      </c>
    </row>
    <row r="42" spans="1:11" x14ac:dyDescent="0.2">
      <c r="A42" s="40" t="s">
        <v>75</v>
      </c>
      <c r="B42" s="46" t="str">
        <f t="shared" si="0"/>
        <v xml:space="preserve">Average Number of Visits per Day </v>
      </c>
      <c r="C42" s="45">
        <v>0</v>
      </c>
      <c r="D42" s="50">
        <f>D41+3</f>
        <v>92</v>
      </c>
      <c r="E42" s="48">
        <f>Odds_kids!E14</f>
        <v>1.1132</v>
      </c>
      <c r="F42" s="48">
        <f t="shared" si="3"/>
        <v>0.12526999999999999</v>
      </c>
      <c r="G42" s="48">
        <f t="shared" si="4"/>
        <v>0.14115000000000011</v>
      </c>
      <c r="H42" s="49">
        <f>Odds_kids!F14</f>
        <v>0.98792999999999997</v>
      </c>
      <c r="I42" s="49">
        <f>Odds_kids!G14</f>
        <v>1.2543500000000001</v>
      </c>
      <c r="J42">
        <f>Odds_kids!H14</f>
        <v>7.8299999999999995E-2</v>
      </c>
      <c r="K42" t="str">
        <f t="shared" si="1"/>
        <v xml:space="preserve"> </v>
      </c>
    </row>
    <row r="43" spans="1:11" x14ac:dyDescent="0.2">
      <c r="A43" s="41" t="s">
        <v>116</v>
      </c>
      <c r="B43" s="60" t="str">
        <f t="shared" si="0"/>
        <v xml:space="preserve">Other Characteristics: </v>
      </c>
      <c r="C43" s="45">
        <v>0</v>
      </c>
      <c r="D43" s="50">
        <f>D42+3</f>
        <v>95</v>
      </c>
      <c r="K43" t="str">
        <f t="shared" si="1"/>
        <v xml:space="preserve"> </v>
      </c>
    </row>
    <row r="44" spans="1:11" x14ac:dyDescent="0.2">
      <c r="A44" s="37" t="s">
        <v>91</v>
      </c>
      <c r="B44" s="46" t="str">
        <f t="shared" si="0"/>
        <v xml:space="preserve">Season (Ref: November-March) </v>
      </c>
      <c r="C44" s="45">
        <v>0</v>
      </c>
      <c r="D44" s="50">
        <f t="shared" si="2"/>
        <v>97</v>
      </c>
      <c r="K44" t="str">
        <f t="shared" si="1"/>
        <v xml:space="preserve"> </v>
      </c>
    </row>
    <row r="45" spans="1:11" x14ac:dyDescent="0.2">
      <c r="A45" s="38" t="s">
        <v>92</v>
      </c>
      <c r="B45" s="61" t="str">
        <f t="shared" si="0"/>
        <v xml:space="preserve">April-October </v>
      </c>
      <c r="C45" s="45">
        <v>0</v>
      </c>
      <c r="D45" s="50">
        <f t="shared" si="2"/>
        <v>99</v>
      </c>
      <c r="E45" s="48">
        <f>Odds_kids!E30</f>
        <v>0.98755000000000004</v>
      </c>
      <c r="F45" s="48">
        <f t="shared" si="3"/>
        <v>4.3190000000000062E-2</v>
      </c>
      <c r="G45" s="48">
        <f t="shared" si="4"/>
        <v>4.5159999999999978E-2</v>
      </c>
      <c r="H45" s="49">
        <f>Odds_kids!F30</f>
        <v>0.94435999999999998</v>
      </c>
      <c r="I45" s="49">
        <f>Odds_kids!G30</f>
        <v>1.03271</v>
      </c>
      <c r="J45">
        <f>Odds_kids!H30</f>
        <v>0.58289999999999997</v>
      </c>
      <c r="K45" t="str">
        <f t="shared" si="1"/>
        <v xml:space="preserve"> </v>
      </c>
    </row>
    <row r="47" spans="1:11" x14ac:dyDescent="0.2">
      <c r="B47" s="52" t="s">
        <v>114</v>
      </c>
      <c r="C47" s="45">
        <v>1</v>
      </c>
      <c r="D47" s="44">
        <v>0</v>
      </c>
    </row>
    <row r="48" spans="1:11" x14ac:dyDescent="0.2">
      <c r="B48" s="52" t="s">
        <v>115</v>
      </c>
      <c r="C48" s="44">
        <v>1</v>
      </c>
      <c r="D48" s="51">
        <f>D45+2</f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5"/>
  <sheetViews>
    <sheetView zoomScale="70" zoomScaleNormal="70" workbookViewId="0">
      <selection activeCell="A17" sqref="A17"/>
    </sheetView>
  </sheetViews>
  <sheetFormatPr defaultRowHeight="12.75" x14ac:dyDescent="0.2"/>
  <cols>
    <col min="1" max="1" width="41.28515625" style="36" bestFit="1" customWidth="1"/>
    <col min="2" max="2" width="14.85546875" bestFit="1" customWidth="1"/>
    <col min="3" max="3" width="10.28515625" customWidth="1"/>
    <col min="8" max="8" width="8.7109375" customWidth="1"/>
    <col min="9" max="9" width="7.42578125" customWidth="1"/>
    <col min="10" max="10" width="41.28515625" style="19" bestFit="1" customWidth="1"/>
    <col min="11" max="11" width="14.85546875" style="18" bestFit="1" customWidth="1"/>
    <col min="12" max="16" width="10.28515625" customWidth="1"/>
  </cols>
  <sheetData>
    <row r="1" spans="1:10" x14ac:dyDescent="0.2">
      <c r="A1" s="36" t="s">
        <v>66</v>
      </c>
      <c r="D1" t="s">
        <v>65</v>
      </c>
    </row>
    <row r="2" spans="1:10" x14ac:dyDescent="0.2">
      <c r="D2" t="s">
        <v>80</v>
      </c>
      <c r="H2" t="s">
        <v>151</v>
      </c>
    </row>
    <row r="3" spans="1:10" x14ac:dyDescent="0.2">
      <c r="B3" t="s">
        <v>23</v>
      </c>
      <c r="C3" t="s">
        <v>98</v>
      </c>
      <c r="D3" t="s">
        <v>81</v>
      </c>
      <c r="E3" t="s">
        <v>82</v>
      </c>
      <c r="F3" t="s">
        <v>83</v>
      </c>
      <c r="G3" t="s">
        <v>84</v>
      </c>
      <c r="H3" t="s">
        <v>95</v>
      </c>
    </row>
    <row r="4" spans="1:10" x14ac:dyDescent="0.2">
      <c r="A4" s="41" t="s">
        <v>94</v>
      </c>
      <c r="J4" s="20"/>
    </row>
    <row r="5" spans="1:10" x14ac:dyDescent="0.2">
      <c r="A5" s="37" t="s">
        <v>101</v>
      </c>
    </row>
    <row r="6" spans="1:10" x14ac:dyDescent="0.2">
      <c r="A6" s="38" t="s">
        <v>102</v>
      </c>
      <c r="B6" s="18" t="str">
        <f>CONCATENATE(FIXED(D6,2)," (",FIXED(E6,2),"-",FIXED(F6,2),")")</f>
        <v>0.61 (0.55-0.68)</v>
      </c>
      <c r="C6" t="str">
        <f>IF(G6="&lt;.0001","&lt;0.0001",G6)</f>
        <v>&lt;0.0001</v>
      </c>
      <c r="D6">
        <f>Odds_kids!E16</f>
        <v>0.60931999999999997</v>
      </c>
      <c r="E6">
        <f>Odds_kids!F16</f>
        <v>0.54981000000000002</v>
      </c>
      <c r="F6">
        <f>Odds_kids!G16</f>
        <v>0.67525999999999997</v>
      </c>
      <c r="G6" t="str">
        <f>Odds_kids!H16</f>
        <v>&lt;.0001</v>
      </c>
      <c r="H6" t="str">
        <f>IF(OR(G6="&lt;.0001",G6&lt;0.01),"*","")</f>
        <v>*</v>
      </c>
      <c r="J6" s="21"/>
    </row>
    <row r="7" spans="1:10" x14ac:dyDescent="0.2">
      <c r="A7" s="39" t="s">
        <v>155</v>
      </c>
      <c r="B7" s="18" t="str">
        <f t="shared" ref="B7:B45" si="0">CONCATENATE(FIXED(D7,2)," (",FIXED(E7,2),"-",FIXED(F7,2),")")</f>
        <v>0.79 (0.73-0.85)</v>
      </c>
      <c r="C7" t="str">
        <f t="shared" ref="C7:C45" si="1">IF(G7="&lt;.0001","&lt;0.0001",G7)</f>
        <v>&lt;0.0001</v>
      </c>
      <c r="D7">
        <f>Odds_kids!E17</f>
        <v>0.78995000000000004</v>
      </c>
      <c r="E7">
        <f>Odds_kids!F17</f>
        <v>0.73453999999999997</v>
      </c>
      <c r="F7">
        <f>Odds_kids!G17</f>
        <v>0.84953999999999996</v>
      </c>
      <c r="G7" t="str">
        <f>Odds_kids!H17</f>
        <v>&lt;.0001</v>
      </c>
      <c r="H7" t="str">
        <f t="shared" ref="H7:H45" si="2">IF(OR(G7="&lt;.0001",G7&lt;0.01),"*","")</f>
        <v>*</v>
      </c>
    </row>
    <row r="8" spans="1:10" x14ac:dyDescent="0.2">
      <c r="A8" s="39" t="s">
        <v>104</v>
      </c>
      <c r="B8" s="18" t="str">
        <f t="shared" si="0"/>
        <v>0.76 (0.71-0.83)</v>
      </c>
      <c r="C8" t="str">
        <f t="shared" si="1"/>
        <v>&lt;0.0001</v>
      </c>
      <c r="D8">
        <f>Odds_kids!E18</f>
        <v>0.76388999999999996</v>
      </c>
      <c r="E8">
        <f>Odds_kids!F18</f>
        <v>0.70674000000000003</v>
      </c>
      <c r="F8">
        <f>Odds_kids!G18</f>
        <v>0.82567000000000002</v>
      </c>
      <c r="G8" t="str">
        <f>Odds_kids!H18</f>
        <v>&lt;.0001</v>
      </c>
      <c r="H8" t="str">
        <f t="shared" si="2"/>
        <v>*</v>
      </c>
      <c r="J8" s="21"/>
    </row>
    <row r="9" spans="1:10" x14ac:dyDescent="0.2">
      <c r="A9" s="37" t="s">
        <v>71</v>
      </c>
      <c r="B9" s="18"/>
    </row>
    <row r="10" spans="1:10" x14ac:dyDescent="0.2">
      <c r="A10" s="38" t="s">
        <v>67</v>
      </c>
      <c r="B10" s="18" t="str">
        <f t="shared" si="0"/>
        <v>1.07 (1.02-1.12)</v>
      </c>
      <c r="C10">
        <f t="shared" si="1"/>
        <v>2.5999999999999999E-3</v>
      </c>
      <c r="D10">
        <f>Odds_kids!E19</f>
        <v>1.07108</v>
      </c>
      <c r="E10">
        <f>Odds_kids!F19</f>
        <v>1.0243500000000001</v>
      </c>
      <c r="F10">
        <f>Odds_kids!G19</f>
        <v>1.11995</v>
      </c>
      <c r="G10">
        <f>Odds_kids!H19</f>
        <v>2.5999999999999999E-3</v>
      </c>
      <c r="H10" t="str">
        <f t="shared" si="2"/>
        <v>*</v>
      </c>
    </row>
    <row r="11" spans="1:10" x14ac:dyDescent="0.2">
      <c r="A11" s="37" t="s">
        <v>70</v>
      </c>
      <c r="B11" s="18" t="str">
        <f t="shared" si="0"/>
        <v>0.93 (0.90-0.96)</v>
      </c>
      <c r="C11" t="str">
        <f t="shared" si="1"/>
        <v>&lt;0.0001</v>
      </c>
      <c r="D11">
        <f>Odds_kids!E29</f>
        <v>0.92998000000000003</v>
      </c>
      <c r="E11">
        <f>Odds_kids!F29</f>
        <v>0.90422000000000002</v>
      </c>
      <c r="F11">
        <f>Odds_kids!G29</f>
        <v>0.95645999999999998</v>
      </c>
      <c r="G11" t="str">
        <f>Odds_kids!H29</f>
        <v>&lt;.0001</v>
      </c>
      <c r="H11" t="str">
        <f t="shared" si="2"/>
        <v>*</v>
      </c>
      <c r="J11" s="21"/>
    </row>
    <row r="12" spans="1:10" x14ac:dyDescent="0.2">
      <c r="A12" s="37" t="s">
        <v>156</v>
      </c>
      <c r="B12" s="18"/>
      <c r="J12" s="21"/>
    </row>
    <row r="13" spans="1:10" x14ac:dyDescent="0.2">
      <c r="A13" s="38">
        <v>2</v>
      </c>
      <c r="B13" s="18" t="str">
        <f t="shared" si="0"/>
        <v>0.94 (0.89-1.00)</v>
      </c>
      <c r="C13">
        <f t="shared" si="1"/>
        <v>3.5099999999999999E-2</v>
      </c>
      <c r="D13">
        <f>Odds_kids!E25</f>
        <v>0.94113999999999998</v>
      </c>
      <c r="E13">
        <f>Odds_kids!F25</f>
        <v>0.88951000000000002</v>
      </c>
      <c r="F13">
        <f>Odds_kids!G25</f>
        <v>0.99577000000000004</v>
      </c>
      <c r="G13">
        <f>Odds_kids!H25</f>
        <v>3.5099999999999999E-2</v>
      </c>
      <c r="H13" t="str">
        <f t="shared" si="2"/>
        <v/>
      </c>
      <c r="J13" s="21"/>
    </row>
    <row r="14" spans="1:10" x14ac:dyDescent="0.2">
      <c r="A14" s="38">
        <v>3</v>
      </c>
      <c r="B14" s="18" t="str">
        <f t="shared" si="0"/>
        <v>0.90 (0.84-0.97)</v>
      </c>
      <c r="C14">
        <f t="shared" si="1"/>
        <v>2.8E-3</v>
      </c>
      <c r="D14">
        <f>Odds_kids!E26</f>
        <v>0.90263000000000004</v>
      </c>
      <c r="E14">
        <f>Odds_kids!F26</f>
        <v>0.84391000000000005</v>
      </c>
      <c r="F14">
        <f>Odds_kids!G26</f>
        <v>0.96543000000000001</v>
      </c>
      <c r="G14">
        <f>Odds_kids!H26</f>
        <v>2.8E-3</v>
      </c>
      <c r="H14" t="str">
        <f t="shared" si="2"/>
        <v>*</v>
      </c>
      <c r="J14" s="22"/>
    </row>
    <row r="15" spans="1:10" x14ac:dyDescent="0.2">
      <c r="A15" s="38" t="s">
        <v>106</v>
      </c>
      <c r="B15" s="18" t="str">
        <f t="shared" si="0"/>
        <v>0.86 (0.79-0.93)</v>
      </c>
      <c r="C15">
        <f t="shared" si="1"/>
        <v>1E-4</v>
      </c>
      <c r="D15">
        <f>Odds_kids!E27</f>
        <v>0.85665999999999998</v>
      </c>
      <c r="E15">
        <f>Odds_kids!F27</f>
        <v>0.79139000000000004</v>
      </c>
      <c r="F15">
        <f>Odds_kids!G27</f>
        <v>0.92732000000000003</v>
      </c>
      <c r="G15">
        <f>Odds_kids!H27</f>
        <v>1E-4</v>
      </c>
      <c r="H15" t="str">
        <f t="shared" si="2"/>
        <v>*</v>
      </c>
    </row>
    <row r="16" spans="1:10" x14ac:dyDescent="0.2">
      <c r="A16" s="37" t="s">
        <v>157</v>
      </c>
      <c r="B16" s="18"/>
    </row>
    <row r="17" spans="1:10" x14ac:dyDescent="0.2">
      <c r="A17" s="38" t="s">
        <v>24</v>
      </c>
      <c r="B17" s="18" t="str">
        <f t="shared" si="0"/>
        <v>0.89 (0.76-1.04)</v>
      </c>
      <c r="C17">
        <f t="shared" si="1"/>
        <v>0.1389</v>
      </c>
      <c r="D17">
        <f>Odds_kids!E28</f>
        <v>0.88956999999999997</v>
      </c>
      <c r="E17">
        <f>Odds_kids!F28</f>
        <v>0.76185999999999998</v>
      </c>
      <c r="F17">
        <f>Odds_kids!G28</f>
        <v>1.03868</v>
      </c>
      <c r="G17">
        <f>Odds_kids!H28</f>
        <v>0.1389</v>
      </c>
      <c r="H17" t="str">
        <f t="shared" si="2"/>
        <v/>
      </c>
      <c r="J17" s="21"/>
    </row>
    <row r="18" spans="1:10" x14ac:dyDescent="0.2">
      <c r="A18" s="37" t="s">
        <v>78</v>
      </c>
      <c r="B18" s="18"/>
    </row>
    <row r="19" spans="1:10" x14ac:dyDescent="0.2">
      <c r="A19" s="38">
        <v>1</v>
      </c>
      <c r="B19" s="18" t="str">
        <f t="shared" si="0"/>
        <v>1.28 (1.20-1.36)</v>
      </c>
      <c r="C19" t="str">
        <f t="shared" si="1"/>
        <v>&lt;0.0001</v>
      </c>
      <c r="D19">
        <f>Odds_kids!E20</f>
        <v>1.27528</v>
      </c>
      <c r="E19">
        <f>Odds_kids!F20</f>
        <v>1.19706</v>
      </c>
      <c r="F19">
        <f>Odds_kids!G20</f>
        <v>1.3586199999999999</v>
      </c>
      <c r="G19" t="str">
        <f>Odds_kids!H20</f>
        <v>&lt;.0001</v>
      </c>
      <c r="H19" t="str">
        <f t="shared" si="2"/>
        <v>*</v>
      </c>
      <c r="J19" s="21"/>
    </row>
    <row r="20" spans="1:10" x14ac:dyDescent="0.2">
      <c r="A20" s="38">
        <v>2</v>
      </c>
      <c r="B20" s="18" t="str">
        <f t="shared" si="0"/>
        <v>1.03 (0.78-1.36)</v>
      </c>
      <c r="C20">
        <f t="shared" si="1"/>
        <v>0.84919999999999995</v>
      </c>
      <c r="D20">
        <f>Odds_kids!E21</f>
        <v>1.02749</v>
      </c>
      <c r="E20">
        <f>Odds_kids!F21</f>
        <v>0.77683999999999997</v>
      </c>
      <c r="F20">
        <f>Odds_kids!G21</f>
        <v>1.3590199999999999</v>
      </c>
      <c r="G20">
        <f>Odds_kids!H21</f>
        <v>0.84919999999999995</v>
      </c>
      <c r="H20" t="str">
        <f t="shared" si="2"/>
        <v/>
      </c>
      <c r="J20" s="21"/>
    </row>
    <row r="21" spans="1:10" x14ac:dyDescent="0.2">
      <c r="A21" s="38" t="s">
        <v>79</v>
      </c>
      <c r="B21" s="18" t="str">
        <f t="shared" si="0"/>
        <v>1.27 (0.83-1.95)</v>
      </c>
      <c r="C21">
        <f t="shared" si="1"/>
        <v>0.26750000000000002</v>
      </c>
      <c r="D21">
        <f>Odds_kids!E22</f>
        <v>1.27176</v>
      </c>
      <c r="E21">
        <f>Odds_kids!F22</f>
        <v>0.83147000000000004</v>
      </c>
      <c r="F21">
        <f>Odds_kids!G22</f>
        <v>1.94519</v>
      </c>
      <c r="G21">
        <f>Odds_kids!H22</f>
        <v>0.26750000000000002</v>
      </c>
      <c r="H21" t="str">
        <f t="shared" si="2"/>
        <v/>
      </c>
      <c r="J21" s="21"/>
    </row>
    <row r="22" spans="1:10" x14ac:dyDescent="0.2">
      <c r="A22" s="41" t="s">
        <v>93</v>
      </c>
      <c r="B22" s="18"/>
      <c r="J22" s="21"/>
    </row>
    <row r="23" spans="1:10" x14ac:dyDescent="0.2">
      <c r="A23" s="40" t="s">
        <v>85</v>
      </c>
      <c r="B23" s="18" t="str">
        <f t="shared" si="0"/>
        <v>1.25 (1.16-1.35)</v>
      </c>
      <c r="C23" t="str">
        <f t="shared" si="1"/>
        <v>&lt;0.0001</v>
      </c>
      <c r="D23">
        <f>Odds_kids!E5</f>
        <v>1.2506999999999999</v>
      </c>
      <c r="E23">
        <f>Odds_kids!F5</f>
        <v>1.1562300000000001</v>
      </c>
      <c r="F23">
        <f>Odds_kids!G5</f>
        <v>1.3528899999999999</v>
      </c>
      <c r="G23" t="str">
        <f>Odds_kids!H5</f>
        <v>&lt;.0001</v>
      </c>
      <c r="H23" t="str">
        <f t="shared" si="2"/>
        <v>*</v>
      </c>
    </row>
    <row r="24" spans="1:10" x14ac:dyDescent="0.2">
      <c r="A24" s="37" t="s">
        <v>71</v>
      </c>
      <c r="B24" s="18"/>
      <c r="J24" s="21"/>
    </row>
    <row r="25" spans="1:10" x14ac:dyDescent="0.2">
      <c r="A25" s="38" t="s">
        <v>67</v>
      </c>
      <c r="B25" s="18" t="str">
        <f t="shared" si="0"/>
        <v>1.04 (0.87-1.23)</v>
      </c>
      <c r="C25">
        <f t="shared" si="1"/>
        <v>0.68489999999999995</v>
      </c>
      <c r="D25">
        <f>Odds_kids!E6</f>
        <v>1.0358700000000001</v>
      </c>
      <c r="E25">
        <f>Odds_kids!F6</f>
        <v>0.87372000000000005</v>
      </c>
      <c r="F25">
        <f>Odds_kids!G6</f>
        <v>1.2281299999999999</v>
      </c>
      <c r="G25">
        <f>Odds_kids!H6</f>
        <v>0.68489999999999995</v>
      </c>
      <c r="H25" t="str">
        <f t="shared" si="2"/>
        <v/>
      </c>
    </row>
    <row r="26" spans="1:10" x14ac:dyDescent="0.2">
      <c r="A26" s="37" t="s">
        <v>86</v>
      </c>
      <c r="B26" s="18"/>
      <c r="J26" s="21"/>
    </row>
    <row r="27" spans="1:10" x14ac:dyDescent="0.2">
      <c r="A27" s="38" t="s">
        <v>87</v>
      </c>
      <c r="B27" s="18" t="str">
        <f t="shared" si="0"/>
        <v>1.46 (1.20-1.77)</v>
      </c>
      <c r="C27">
        <f t="shared" si="1"/>
        <v>1E-4</v>
      </c>
      <c r="D27">
        <f>Odds_kids!E9</f>
        <v>1.4550799999999999</v>
      </c>
      <c r="E27">
        <f>Odds_kids!F9</f>
        <v>1.1987699999999999</v>
      </c>
      <c r="F27">
        <f>Odds_kids!G9</f>
        <v>1.7661899999999999</v>
      </c>
      <c r="G27">
        <f>Odds_kids!H9</f>
        <v>1E-4</v>
      </c>
      <c r="H27" t="str">
        <f t="shared" si="2"/>
        <v>*</v>
      </c>
    </row>
    <row r="28" spans="1:10" x14ac:dyDescent="0.2">
      <c r="A28" s="38" t="s">
        <v>88</v>
      </c>
      <c r="B28" s="18" t="str">
        <f t="shared" si="0"/>
        <v>1.74 (1.42-2.13)</v>
      </c>
      <c r="C28" t="str">
        <f t="shared" si="1"/>
        <v>&lt;0.0001</v>
      </c>
      <c r="D28">
        <f>Odds_kids!E10</f>
        <v>1.7427299999999999</v>
      </c>
      <c r="E28">
        <f>Odds_kids!F10</f>
        <v>1.4245099999999999</v>
      </c>
      <c r="F28">
        <f>Odds_kids!G10</f>
        <v>2.1320199999999998</v>
      </c>
      <c r="G28" t="str">
        <f>Odds_kids!H10</f>
        <v>&lt;.0001</v>
      </c>
      <c r="H28" t="str">
        <f t="shared" si="2"/>
        <v>*</v>
      </c>
      <c r="J28" s="21"/>
    </row>
    <row r="29" spans="1:10" x14ac:dyDescent="0.2">
      <c r="A29" s="38" t="s">
        <v>89</v>
      </c>
      <c r="B29" s="18" t="str">
        <f t="shared" si="0"/>
        <v>1.40 (1.08-1.81)</v>
      </c>
      <c r="C29">
        <f t="shared" si="1"/>
        <v>0.01</v>
      </c>
      <c r="D29">
        <f>Odds_kids!E7</f>
        <v>1.3996299999999999</v>
      </c>
      <c r="E29">
        <f>Odds_kids!F7</f>
        <v>1.0836300000000001</v>
      </c>
      <c r="F29">
        <f>Odds_kids!G7</f>
        <v>1.8077799999999999</v>
      </c>
      <c r="G29">
        <f>Odds_kids!H7</f>
        <v>0.01</v>
      </c>
      <c r="H29" t="str">
        <f t="shared" si="2"/>
        <v/>
      </c>
    </row>
    <row r="30" spans="1:10" x14ac:dyDescent="0.2">
      <c r="A30" s="38" t="s">
        <v>90</v>
      </c>
      <c r="B30" s="18" t="str">
        <f t="shared" si="0"/>
        <v>1.32 (0.94-1.86)</v>
      </c>
      <c r="C30">
        <f t="shared" si="1"/>
        <v>0.112</v>
      </c>
      <c r="D30">
        <f>Odds_kids!E8</f>
        <v>1.3211999999999999</v>
      </c>
      <c r="E30">
        <f>Odds_kids!F8</f>
        <v>0.93713999999999997</v>
      </c>
      <c r="F30">
        <f>Odds_kids!G8</f>
        <v>1.86267</v>
      </c>
      <c r="G30">
        <f>Odds_kids!H8</f>
        <v>0.112</v>
      </c>
      <c r="H30" t="str">
        <f t="shared" si="2"/>
        <v/>
      </c>
      <c r="J30" s="21"/>
    </row>
    <row r="31" spans="1:10" x14ac:dyDescent="0.2">
      <c r="A31" s="37" t="s">
        <v>73</v>
      </c>
      <c r="B31" s="18"/>
      <c r="J31" s="21"/>
    </row>
    <row r="32" spans="1:10" x14ac:dyDescent="0.2">
      <c r="A32" s="38" t="s">
        <v>69</v>
      </c>
      <c r="B32" s="18" t="str">
        <f t="shared" si="0"/>
        <v>0.95 (0.77-1.17)</v>
      </c>
      <c r="C32">
        <f t="shared" si="1"/>
        <v>0.62370000000000003</v>
      </c>
      <c r="D32">
        <f>Odds_kids!E13</f>
        <v>0.94820000000000004</v>
      </c>
      <c r="E32">
        <f>Odds_kids!F13</f>
        <v>0.76670000000000005</v>
      </c>
      <c r="F32">
        <f>Odds_kids!G13</f>
        <v>1.1726700000000001</v>
      </c>
      <c r="G32">
        <f>Odds_kids!H13</f>
        <v>0.62370000000000003</v>
      </c>
      <c r="H32" t="str">
        <f t="shared" si="2"/>
        <v/>
      </c>
    </row>
    <row r="33" spans="1:10" x14ac:dyDescent="0.2">
      <c r="A33" s="37" t="s">
        <v>72</v>
      </c>
      <c r="B33" s="18"/>
      <c r="J33" s="20"/>
    </row>
    <row r="34" spans="1:10" x14ac:dyDescent="0.2">
      <c r="A34" s="38" t="s">
        <v>24</v>
      </c>
      <c r="B34" s="18" t="str">
        <f t="shared" si="0"/>
        <v>0.77 (0.63-0.93)</v>
      </c>
      <c r="C34">
        <f t="shared" si="1"/>
        <v>7.1999999999999998E-3</v>
      </c>
      <c r="D34">
        <f>Odds_kids!E12</f>
        <v>0.76609000000000005</v>
      </c>
      <c r="E34">
        <f>Odds_kids!F12</f>
        <v>0.63088999999999995</v>
      </c>
      <c r="F34">
        <f>Odds_kids!G12</f>
        <v>0.93027000000000004</v>
      </c>
      <c r="G34">
        <f>Odds_kids!H12</f>
        <v>7.1999999999999998E-3</v>
      </c>
      <c r="H34" t="str">
        <f t="shared" si="2"/>
        <v>*</v>
      </c>
    </row>
    <row r="35" spans="1:10" x14ac:dyDescent="0.2">
      <c r="A35" s="37" t="s">
        <v>76</v>
      </c>
      <c r="B35" s="18"/>
      <c r="J35" s="21"/>
    </row>
    <row r="36" spans="1:10" x14ac:dyDescent="0.2">
      <c r="A36" s="38" t="s">
        <v>68</v>
      </c>
      <c r="B36" s="18" t="str">
        <f t="shared" si="0"/>
        <v>0.91 (0.77-1.08)</v>
      </c>
      <c r="C36">
        <f t="shared" si="1"/>
        <v>0.29530000000000001</v>
      </c>
      <c r="D36">
        <f>Odds_kids!E11</f>
        <v>0.91391999999999995</v>
      </c>
      <c r="E36">
        <f>Odds_kids!F11</f>
        <v>0.77215</v>
      </c>
      <c r="F36">
        <f>Odds_kids!G11</f>
        <v>1.08172</v>
      </c>
      <c r="G36">
        <f>Odds_kids!H11</f>
        <v>0.29530000000000001</v>
      </c>
      <c r="H36" t="str">
        <f t="shared" si="2"/>
        <v/>
      </c>
    </row>
    <row r="37" spans="1:10" x14ac:dyDescent="0.2">
      <c r="A37" s="37" t="s">
        <v>100</v>
      </c>
      <c r="B37" s="18"/>
    </row>
    <row r="38" spans="1:10" x14ac:dyDescent="0.2">
      <c r="A38" s="38" t="s">
        <v>24</v>
      </c>
      <c r="B38" s="18" t="str">
        <f t="shared" si="0"/>
        <v>0.62 (0.46-0.82)</v>
      </c>
      <c r="C38">
        <f t="shared" si="1"/>
        <v>1.1000000000000001E-3</v>
      </c>
      <c r="D38">
        <f>Odds_kids!E15</f>
        <v>0.61794000000000004</v>
      </c>
      <c r="E38">
        <f>Odds_kids!F15</f>
        <v>0.46333999999999997</v>
      </c>
      <c r="F38">
        <f>Odds_kids!G15</f>
        <v>0.82411999999999996</v>
      </c>
      <c r="G38">
        <f>Odds_kids!H15</f>
        <v>1.1000000000000001E-3</v>
      </c>
      <c r="H38" t="str">
        <f t="shared" si="2"/>
        <v>*</v>
      </c>
    </row>
    <row r="39" spans="1:10" x14ac:dyDescent="0.2">
      <c r="A39" s="37" t="s">
        <v>77</v>
      </c>
      <c r="B39" s="18"/>
    </row>
    <row r="40" spans="1:10" x14ac:dyDescent="0.2">
      <c r="A40" s="38" t="s">
        <v>24</v>
      </c>
      <c r="B40" s="18" t="str">
        <f t="shared" si="0"/>
        <v>1.22 (1.15-1.29)</v>
      </c>
      <c r="C40" t="str">
        <f t="shared" si="1"/>
        <v>&lt;0.0001</v>
      </c>
      <c r="D40">
        <f>Odds_kids!E23</f>
        <v>1.2180299999999999</v>
      </c>
      <c r="E40">
        <f>Odds_kids!F23</f>
        <v>1.1509</v>
      </c>
      <c r="F40">
        <f>Odds_kids!G23</f>
        <v>1.28908</v>
      </c>
      <c r="G40" t="str">
        <f>Odds_kids!H23</f>
        <v>&lt;.0001</v>
      </c>
      <c r="H40" t="str">
        <f t="shared" si="2"/>
        <v>*</v>
      </c>
    </row>
    <row r="41" spans="1:10" x14ac:dyDescent="0.2">
      <c r="A41" s="38" t="s">
        <v>154</v>
      </c>
      <c r="B41" s="18" t="str">
        <f t="shared" si="0"/>
        <v>0.61 (0.55-0.67)</v>
      </c>
      <c r="C41" t="str">
        <f t="shared" si="1"/>
        <v>&lt;0.0001</v>
      </c>
      <c r="D41">
        <f>Odds_kids!E24</f>
        <v>0.60533999999999999</v>
      </c>
      <c r="E41">
        <f>Odds_kids!F24</f>
        <v>0.54627999999999999</v>
      </c>
      <c r="F41">
        <f>Odds_kids!G24</f>
        <v>0.67079</v>
      </c>
      <c r="G41" t="str">
        <f>Odds_kids!H24</f>
        <v>&lt;.0001</v>
      </c>
      <c r="H41" t="str">
        <f t="shared" si="2"/>
        <v>*</v>
      </c>
    </row>
    <row r="42" spans="1:10" x14ac:dyDescent="0.2">
      <c r="A42" s="40" t="s">
        <v>75</v>
      </c>
      <c r="B42" s="18" t="str">
        <f t="shared" si="0"/>
        <v>1.11 (0.99-1.25)</v>
      </c>
      <c r="C42">
        <f t="shared" si="1"/>
        <v>7.8299999999999995E-2</v>
      </c>
      <c r="D42">
        <f>Odds_kids!E14</f>
        <v>1.1132</v>
      </c>
      <c r="E42">
        <f>Odds_kids!F14</f>
        <v>0.98792999999999997</v>
      </c>
      <c r="F42">
        <f>Odds_kids!G14</f>
        <v>1.2543500000000001</v>
      </c>
      <c r="G42">
        <f>Odds_kids!H14</f>
        <v>7.8299999999999995E-2</v>
      </c>
      <c r="H42" t="str">
        <f t="shared" si="2"/>
        <v/>
      </c>
    </row>
    <row r="43" spans="1:10" x14ac:dyDescent="0.2">
      <c r="A43" s="41" t="s">
        <v>68</v>
      </c>
      <c r="B43" s="18"/>
    </row>
    <row r="44" spans="1:10" x14ac:dyDescent="0.2">
      <c r="A44" s="37" t="s">
        <v>91</v>
      </c>
      <c r="B44" s="18"/>
    </row>
    <row r="45" spans="1:10" x14ac:dyDescent="0.2">
      <c r="A45" s="38" t="s">
        <v>92</v>
      </c>
      <c r="B45" s="18" t="str">
        <f t="shared" si="0"/>
        <v>0.99 (0.94-1.03)</v>
      </c>
      <c r="C45">
        <f t="shared" si="1"/>
        <v>0.58289999999999997</v>
      </c>
      <c r="D45">
        <f>Odds_kids!E30</f>
        <v>0.98755000000000004</v>
      </c>
      <c r="E45">
        <f>Odds_kids!F30</f>
        <v>0.94435999999999998</v>
      </c>
      <c r="F45">
        <f>Odds_kids!G30</f>
        <v>1.03271</v>
      </c>
      <c r="G45">
        <f>Odds_kids!H30</f>
        <v>0.58289999999999997</v>
      </c>
      <c r="H45" t="str">
        <f t="shared" si="2"/>
        <v/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81"/>
  <sheetViews>
    <sheetView tabSelected="1" zoomScale="90" zoomScaleNormal="90" workbookViewId="0">
      <selection sqref="A1:XFD1048576"/>
    </sheetView>
  </sheetViews>
  <sheetFormatPr defaultColWidth="9.140625" defaultRowHeight="15" x14ac:dyDescent="0.25"/>
  <cols>
    <col min="1" max="3" width="17.42578125" style="7" customWidth="1"/>
    <col min="4" max="16384" width="9.140625" style="7"/>
  </cols>
  <sheetData>
    <row r="1" spans="1:37" x14ac:dyDescent="0.25">
      <c r="A1" s="62" t="s">
        <v>121</v>
      </c>
      <c r="B1"/>
      <c r="C1"/>
      <c r="D1"/>
      <c r="E1"/>
      <c r="F1"/>
      <c r="G1"/>
      <c r="H1"/>
      <c r="I1"/>
      <c r="J1"/>
      <c r="K1"/>
      <c r="L1"/>
      <c r="M1"/>
      <c r="N1"/>
      <c r="O1"/>
      <c r="P1" t="s">
        <v>122</v>
      </c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</row>
    <row r="2" spans="1:37" x14ac:dyDescent="0.25">
      <c r="A2" t="s">
        <v>25</v>
      </c>
      <c r="B2"/>
      <c r="C2"/>
      <c r="D2"/>
      <c r="E2"/>
      <c r="F2"/>
      <c r="G2"/>
      <c r="H2"/>
      <c r="I2"/>
      <c r="J2"/>
      <c r="K2"/>
      <c r="L2"/>
      <c r="M2"/>
      <c r="N2"/>
      <c r="O2"/>
      <c r="P2" s="62" t="s">
        <v>123</v>
      </c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x14ac:dyDescent="0.25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 t="s">
        <v>124</v>
      </c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x14ac:dyDescent="0.25">
      <c r="A4" t="s">
        <v>26</v>
      </c>
      <c r="B4" t="s">
        <v>3</v>
      </c>
      <c r="C4" t="s">
        <v>27</v>
      </c>
      <c r="D4" t="s">
        <v>28</v>
      </c>
      <c r="E4" t="s">
        <v>29</v>
      </c>
      <c r="F4" t="s">
        <v>30</v>
      </c>
      <c r="G4" t="s">
        <v>31</v>
      </c>
      <c r="H4" t="s">
        <v>32</v>
      </c>
      <c r="I4" t="s">
        <v>33</v>
      </c>
      <c r="J4" t="s">
        <v>34</v>
      </c>
      <c r="K4" t="s">
        <v>35</v>
      </c>
      <c r="L4" t="s">
        <v>36</v>
      </c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x14ac:dyDescent="0.25">
      <c r="A5" t="s">
        <v>37</v>
      </c>
      <c r="B5"/>
      <c r="C5"/>
      <c r="D5">
        <v>0</v>
      </c>
      <c r="E5">
        <v>1.2506999999999999</v>
      </c>
      <c r="F5">
        <v>1.1562300000000001</v>
      </c>
      <c r="G5">
        <v>1.3528899999999999</v>
      </c>
      <c r="H5" t="s">
        <v>5</v>
      </c>
      <c r="I5">
        <v>1.1598200000000001</v>
      </c>
      <c r="J5">
        <v>1.1368799999999999</v>
      </c>
      <c r="K5">
        <v>1.18323</v>
      </c>
      <c r="L5" t="s">
        <v>5</v>
      </c>
      <c r="M5"/>
      <c r="N5"/>
      <c r="O5"/>
      <c r="P5" t="s">
        <v>125</v>
      </c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x14ac:dyDescent="0.25">
      <c r="A6" t="s">
        <v>6</v>
      </c>
      <c r="B6" t="s">
        <v>119</v>
      </c>
      <c r="C6" t="s">
        <v>120</v>
      </c>
      <c r="D6">
        <v>0</v>
      </c>
      <c r="E6">
        <v>1.0358700000000001</v>
      </c>
      <c r="F6">
        <v>0.87372000000000005</v>
      </c>
      <c r="G6">
        <v>1.2281299999999999</v>
      </c>
      <c r="H6">
        <v>0.68489999999999995</v>
      </c>
      <c r="I6">
        <v>1.0126599999999999</v>
      </c>
      <c r="J6">
        <v>0.96967000000000003</v>
      </c>
      <c r="K6">
        <v>1.05755</v>
      </c>
      <c r="L6">
        <v>0.56979999999999997</v>
      </c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x14ac:dyDescent="0.25">
      <c r="A7" t="s">
        <v>7</v>
      </c>
      <c r="B7" t="s">
        <v>38</v>
      </c>
      <c r="C7" t="s">
        <v>39</v>
      </c>
      <c r="D7">
        <v>0</v>
      </c>
      <c r="E7">
        <v>1.3996299999999999</v>
      </c>
      <c r="F7">
        <v>1.0836300000000001</v>
      </c>
      <c r="G7">
        <v>1.8077799999999999</v>
      </c>
      <c r="H7">
        <v>0.01</v>
      </c>
      <c r="I7">
        <v>1.2162900000000001</v>
      </c>
      <c r="J7">
        <v>1.1136200000000001</v>
      </c>
      <c r="K7">
        <v>1.32843</v>
      </c>
      <c r="L7" t="s">
        <v>5</v>
      </c>
      <c r="M7"/>
      <c r="N7"/>
      <c r="O7"/>
      <c r="P7" t="s">
        <v>126</v>
      </c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x14ac:dyDescent="0.25">
      <c r="A8" t="s">
        <v>7</v>
      </c>
      <c r="B8" t="s">
        <v>40</v>
      </c>
      <c r="C8" t="s">
        <v>39</v>
      </c>
      <c r="D8">
        <v>0</v>
      </c>
      <c r="E8">
        <v>1.3211999999999999</v>
      </c>
      <c r="F8">
        <v>0.93713999999999997</v>
      </c>
      <c r="G8">
        <v>1.86267</v>
      </c>
      <c r="H8">
        <v>0.112</v>
      </c>
      <c r="I8">
        <v>0.81362000000000001</v>
      </c>
      <c r="J8">
        <v>0.69130000000000003</v>
      </c>
      <c r="K8">
        <v>0.95757000000000003</v>
      </c>
      <c r="L8">
        <v>1.3100000000000001E-2</v>
      </c>
      <c r="M8"/>
      <c r="N8"/>
      <c r="O8"/>
      <c r="P8" t="s">
        <v>127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x14ac:dyDescent="0.25">
      <c r="A9" t="s">
        <v>7</v>
      </c>
      <c r="B9" t="s">
        <v>41</v>
      </c>
      <c r="C9" t="s">
        <v>39</v>
      </c>
      <c r="D9">
        <v>0</v>
      </c>
      <c r="E9">
        <v>1.4550799999999999</v>
      </c>
      <c r="F9">
        <v>1.1987699999999999</v>
      </c>
      <c r="G9">
        <v>1.7661899999999999</v>
      </c>
      <c r="H9">
        <v>1E-4</v>
      </c>
      <c r="I9">
        <v>1.01484</v>
      </c>
      <c r="J9">
        <v>0.96018999999999999</v>
      </c>
      <c r="K9">
        <v>1.0725800000000001</v>
      </c>
      <c r="L9">
        <v>0.60199999999999998</v>
      </c>
      <c r="M9"/>
      <c r="N9"/>
      <c r="O9"/>
      <c r="P9" t="s">
        <v>128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x14ac:dyDescent="0.25">
      <c r="A10" t="s">
        <v>7</v>
      </c>
      <c r="B10" t="s">
        <v>42</v>
      </c>
      <c r="C10" t="s">
        <v>39</v>
      </c>
      <c r="D10">
        <v>0</v>
      </c>
      <c r="E10">
        <v>1.7427299999999999</v>
      </c>
      <c r="F10">
        <v>1.4245099999999999</v>
      </c>
      <c r="G10">
        <v>2.1320199999999998</v>
      </c>
      <c r="H10" t="s">
        <v>5</v>
      </c>
      <c r="I10">
        <v>1.1103499999999999</v>
      </c>
      <c r="J10">
        <v>1.05558</v>
      </c>
      <c r="K10">
        <v>1.1679600000000001</v>
      </c>
      <c r="L10" t="s">
        <v>5</v>
      </c>
      <c r="M10"/>
      <c r="N10"/>
      <c r="O10"/>
      <c r="P10" t="s">
        <v>129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x14ac:dyDescent="0.25">
      <c r="A11" t="s">
        <v>8</v>
      </c>
      <c r="B11" t="s">
        <v>10</v>
      </c>
      <c r="C11" t="s">
        <v>9</v>
      </c>
      <c r="D11">
        <v>0</v>
      </c>
      <c r="E11">
        <v>0.91391999999999995</v>
      </c>
      <c r="F11">
        <v>0.77215</v>
      </c>
      <c r="G11">
        <v>1.08172</v>
      </c>
      <c r="H11">
        <v>0.29530000000000001</v>
      </c>
      <c r="I11">
        <v>1.04382</v>
      </c>
      <c r="J11">
        <v>1.0015099999999999</v>
      </c>
      <c r="K11">
        <v>1.0879300000000001</v>
      </c>
      <c r="L11">
        <v>4.2200000000000001E-2</v>
      </c>
      <c r="M11"/>
      <c r="N11"/>
      <c r="O11"/>
      <c r="P11" t="s">
        <v>130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1:37" x14ac:dyDescent="0.25">
      <c r="A12" t="s">
        <v>11</v>
      </c>
      <c r="B12">
        <v>1</v>
      </c>
      <c r="C12">
        <v>0</v>
      </c>
      <c r="D12">
        <v>0</v>
      </c>
      <c r="E12">
        <v>0.76609000000000005</v>
      </c>
      <c r="F12">
        <v>0.63088999999999995</v>
      </c>
      <c r="G12">
        <v>0.93027000000000004</v>
      </c>
      <c r="H12">
        <v>7.1999999999999998E-3</v>
      </c>
      <c r="I12">
        <v>0.81006</v>
      </c>
      <c r="J12">
        <v>0.77778999999999998</v>
      </c>
      <c r="K12">
        <v>0.84367000000000003</v>
      </c>
      <c r="L12" t="s">
        <v>5</v>
      </c>
      <c r="M12"/>
      <c r="N12"/>
      <c r="O12"/>
      <c r="P12" t="s">
        <v>131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1:37" x14ac:dyDescent="0.25">
      <c r="A13" t="s">
        <v>12</v>
      </c>
      <c r="B13" t="s">
        <v>14</v>
      </c>
      <c r="C13" t="s">
        <v>13</v>
      </c>
      <c r="D13">
        <v>0</v>
      </c>
      <c r="E13">
        <v>0.94820000000000004</v>
      </c>
      <c r="F13">
        <v>0.76670000000000005</v>
      </c>
      <c r="G13">
        <v>1.1726700000000001</v>
      </c>
      <c r="H13">
        <v>0.62370000000000003</v>
      </c>
      <c r="I13">
        <v>1.2195100000000001</v>
      </c>
      <c r="J13">
        <v>1.1555</v>
      </c>
      <c r="K13">
        <v>1.2870600000000001</v>
      </c>
      <c r="L13" t="s">
        <v>5</v>
      </c>
      <c r="M13"/>
      <c r="N13"/>
      <c r="O13"/>
      <c r="P13" t="s">
        <v>132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37" x14ac:dyDescent="0.25">
      <c r="A14" t="s">
        <v>43</v>
      </c>
      <c r="B14"/>
      <c r="C14"/>
      <c r="D14">
        <v>0</v>
      </c>
      <c r="E14">
        <v>1.1132</v>
      </c>
      <c r="F14">
        <v>0.98792999999999997</v>
      </c>
      <c r="G14">
        <v>1.2543500000000001</v>
      </c>
      <c r="H14">
        <v>7.8299999999999995E-2</v>
      </c>
      <c r="I14">
        <v>1.07853</v>
      </c>
      <c r="J14">
        <v>1.0578799999999999</v>
      </c>
      <c r="K14">
        <v>1.09958</v>
      </c>
      <c r="L14" t="s">
        <v>5</v>
      </c>
      <c r="M14"/>
      <c r="N14"/>
      <c r="O14"/>
      <c r="P14" t="s">
        <v>133</v>
      </c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x14ac:dyDescent="0.25">
      <c r="A15" t="s">
        <v>61</v>
      </c>
      <c r="B15">
        <v>1</v>
      </c>
      <c r="C15">
        <v>0</v>
      </c>
      <c r="D15">
        <v>0</v>
      </c>
      <c r="E15">
        <v>0.61794000000000004</v>
      </c>
      <c r="F15">
        <v>0.46333999999999997</v>
      </c>
      <c r="G15">
        <v>0.82411999999999996</v>
      </c>
      <c r="H15">
        <v>1.1000000000000001E-3</v>
      </c>
      <c r="I15">
        <v>0.82672000000000001</v>
      </c>
      <c r="J15">
        <v>0.78036000000000005</v>
      </c>
      <c r="K15">
        <v>0.87585000000000002</v>
      </c>
      <c r="L15" t="s">
        <v>5</v>
      </c>
      <c r="M15"/>
      <c r="N15"/>
      <c r="O15"/>
      <c r="P15" t="s">
        <v>134</v>
      </c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x14ac:dyDescent="0.25">
      <c r="A16" t="s">
        <v>15</v>
      </c>
      <c r="B16">
        <v>0</v>
      </c>
      <c r="C16" s="63">
        <v>44118</v>
      </c>
      <c r="D16">
        <v>0</v>
      </c>
      <c r="E16">
        <v>0.60931999999999997</v>
      </c>
      <c r="F16">
        <v>0.54981000000000002</v>
      </c>
      <c r="G16">
        <v>0.67525999999999997</v>
      </c>
      <c r="H16" t="s">
        <v>5</v>
      </c>
      <c r="I16">
        <v>0.58791000000000004</v>
      </c>
      <c r="J16">
        <v>0.53585000000000005</v>
      </c>
      <c r="K16">
        <v>0.64502000000000004</v>
      </c>
      <c r="L16" t="s">
        <v>5</v>
      </c>
      <c r="M16"/>
      <c r="N16"/>
      <c r="O16"/>
      <c r="P16" t="s">
        <v>135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x14ac:dyDescent="0.25">
      <c r="A17" t="s">
        <v>15</v>
      </c>
      <c r="B17" s="63">
        <v>43834</v>
      </c>
      <c r="C17" s="63">
        <v>44118</v>
      </c>
      <c r="D17">
        <v>0</v>
      </c>
      <c r="E17">
        <v>0.78995000000000004</v>
      </c>
      <c r="F17">
        <v>0.73453999999999997</v>
      </c>
      <c r="G17">
        <v>0.84953999999999996</v>
      </c>
      <c r="H17" t="s">
        <v>5</v>
      </c>
      <c r="I17">
        <v>0.81633999999999995</v>
      </c>
      <c r="J17">
        <v>0.76556999999999997</v>
      </c>
      <c r="K17">
        <v>0.87048000000000003</v>
      </c>
      <c r="L17" t="s">
        <v>5</v>
      </c>
      <c r="M17"/>
      <c r="N17"/>
      <c r="O17"/>
      <c r="P17" t="s">
        <v>136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x14ac:dyDescent="0.25">
      <c r="A18" t="s">
        <v>15</v>
      </c>
      <c r="B18" s="63">
        <v>43960</v>
      </c>
      <c r="C18" s="63">
        <v>44118</v>
      </c>
      <c r="D18">
        <v>0</v>
      </c>
      <c r="E18">
        <v>0.76388999999999996</v>
      </c>
      <c r="F18">
        <v>0.70674000000000003</v>
      </c>
      <c r="G18">
        <v>0.82567000000000002</v>
      </c>
      <c r="H18" t="s">
        <v>5</v>
      </c>
      <c r="I18">
        <v>0.80449000000000004</v>
      </c>
      <c r="J18">
        <v>0.74990999999999997</v>
      </c>
      <c r="K18">
        <v>0.86304999999999998</v>
      </c>
      <c r="L18" t="s">
        <v>5</v>
      </c>
      <c r="M18"/>
      <c r="N18"/>
      <c r="O18"/>
      <c r="P18" t="s">
        <v>137</v>
      </c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x14ac:dyDescent="0.25">
      <c r="A19" t="s">
        <v>16</v>
      </c>
      <c r="B19" t="s">
        <v>119</v>
      </c>
      <c r="C19" t="s">
        <v>120</v>
      </c>
      <c r="D19">
        <v>0</v>
      </c>
      <c r="E19">
        <v>1.07108</v>
      </c>
      <c r="F19">
        <v>1.0243500000000001</v>
      </c>
      <c r="G19">
        <v>1.11995</v>
      </c>
      <c r="H19">
        <v>2.5999999999999999E-3</v>
      </c>
      <c r="I19">
        <v>1.06616</v>
      </c>
      <c r="J19">
        <v>1.02382</v>
      </c>
      <c r="K19">
        <v>1.11025</v>
      </c>
      <c r="L19">
        <v>1.9E-3</v>
      </c>
      <c r="M19"/>
      <c r="N19"/>
      <c r="O19"/>
      <c r="P19" t="s">
        <v>138</v>
      </c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x14ac:dyDescent="0.25">
      <c r="A20" t="s">
        <v>17</v>
      </c>
      <c r="B20">
        <v>1</v>
      </c>
      <c r="C20">
        <v>0</v>
      </c>
      <c r="D20">
        <v>0</v>
      </c>
      <c r="E20">
        <v>1.27528</v>
      </c>
      <c r="F20">
        <v>1.19706</v>
      </c>
      <c r="G20">
        <v>1.3586199999999999</v>
      </c>
      <c r="H20" t="s">
        <v>5</v>
      </c>
      <c r="I20">
        <v>1.32786</v>
      </c>
      <c r="J20">
        <v>1.2552300000000001</v>
      </c>
      <c r="K20">
        <v>1.40469</v>
      </c>
      <c r="L20" t="s">
        <v>5</v>
      </c>
      <c r="M20"/>
      <c r="N20"/>
      <c r="O20"/>
      <c r="P20" t="s">
        <v>139</v>
      </c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x14ac:dyDescent="0.25">
      <c r="A21" t="s">
        <v>17</v>
      </c>
      <c r="B21">
        <v>2</v>
      </c>
      <c r="C21">
        <v>0</v>
      </c>
      <c r="D21">
        <v>0</v>
      </c>
      <c r="E21">
        <v>1.02749</v>
      </c>
      <c r="F21">
        <v>0.77683999999999997</v>
      </c>
      <c r="G21">
        <v>1.3590199999999999</v>
      </c>
      <c r="H21">
        <v>0.84919999999999995</v>
      </c>
      <c r="I21">
        <v>1.00268</v>
      </c>
      <c r="J21">
        <v>0.77681</v>
      </c>
      <c r="K21">
        <v>1.2942100000000001</v>
      </c>
      <c r="L21">
        <v>0.98360000000000003</v>
      </c>
      <c r="M21"/>
      <c r="N21"/>
      <c r="O21"/>
      <c r="P21" t="s">
        <v>140</v>
      </c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x14ac:dyDescent="0.25">
      <c r="A22" t="s">
        <v>17</v>
      </c>
      <c r="B22" t="s">
        <v>18</v>
      </c>
      <c r="C22">
        <v>0</v>
      </c>
      <c r="D22">
        <v>0</v>
      </c>
      <c r="E22">
        <v>1.27176</v>
      </c>
      <c r="F22">
        <v>0.83147000000000004</v>
      </c>
      <c r="G22">
        <v>1.94519</v>
      </c>
      <c r="H22">
        <v>0.26750000000000002</v>
      </c>
      <c r="I22">
        <v>1.3305899999999999</v>
      </c>
      <c r="J22">
        <v>0.90896999999999994</v>
      </c>
      <c r="K22">
        <v>1.9477899999999999</v>
      </c>
      <c r="L22">
        <v>0.14180000000000001</v>
      </c>
      <c r="M22"/>
      <c r="N22"/>
      <c r="O22"/>
      <c r="P22" t="s">
        <v>141</v>
      </c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1:37" x14ac:dyDescent="0.25">
      <c r="A23" t="s">
        <v>19</v>
      </c>
      <c r="B23" t="s">
        <v>21</v>
      </c>
      <c r="C23" t="s">
        <v>20</v>
      </c>
      <c r="D23">
        <v>0</v>
      </c>
      <c r="E23">
        <v>1.2180299999999999</v>
      </c>
      <c r="F23">
        <v>1.1509</v>
      </c>
      <c r="G23">
        <v>1.28908</v>
      </c>
      <c r="H23" t="s">
        <v>5</v>
      </c>
      <c r="I23">
        <v>1.2319100000000001</v>
      </c>
      <c r="J23">
        <v>1.1806300000000001</v>
      </c>
      <c r="K23">
        <v>1.2854099999999999</v>
      </c>
      <c r="L23" t="s">
        <v>5</v>
      </c>
      <c r="M23"/>
      <c r="N23"/>
      <c r="O23"/>
      <c r="P23" t="s">
        <v>142</v>
      </c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1:37" x14ac:dyDescent="0.25">
      <c r="A24" t="s">
        <v>19</v>
      </c>
      <c r="B24" t="s">
        <v>22</v>
      </c>
      <c r="C24" t="s">
        <v>20</v>
      </c>
      <c r="D24">
        <v>0</v>
      </c>
      <c r="E24">
        <v>0.60533999999999999</v>
      </c>
      <c r="F24">
        <v>0.54627999999999999</v>
      </c>
      <c r="G24">
        <v>0.67079</v>
      </c>
      <c r="H24" t="s">
        <v>5</v>
      </c>
      <c r="I24">
        <v>0.67173000000000005</v>
      </c>
      <c r="J24">
        <v>0.61307</v>
      </c>
      <c r="K24">
        <v>0.73599000000000003</v>
      </c>
      <c r="L24" t="s">
        <v>5</v>
      </c>
      <c r="M24"/>
      <c r="N24"/>
      <c r="O24"/>
      <c r="P24" t="s">
        <v>143</v>
      </c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1:37" x14ac:dyDescent="0.25">
      <c r="A25" t="s">
        <v>62</v>
      </c>
      <c r="B25">
        <v>2</v>
      </c>
      <c r="C25">
        <v>1</v>
      </c>
      <c r="D25">
        <v>0</v>
      </c>
      <c r="E25">
        <v>0.94113999999999998</v>
      </c>
      <c r="F25">
        <v>0.88951000000000002</v>
      </c>
      <c r="G25">
        <v>0.99577000000000004</v>
      </c>
      <c r="H25">
        <v>3.5099999999999999E-2</v>
      </c>
      <c r="I25">
        <v>1.0052399999999999</v>
      </c>
      <c r="J25">
        <v>0.95589999999999997</v>
      </c>
      <c r="K25">
        <v>1.0571200000000001</v>
      </c>
      <c r="L25">
        <v>0.8387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x14ac:dyDescent="0.25">
      <c r="A26" t="s">
        <v>62</v>
      </c>
      <c r="B26">
        <v>3</v>
      </c>
      <c r="C26">
        <v>1</v>
      </c>
      <c r="D26">
        <v>0</v>
      </c>
      <c r="E26">
        <v>0.90263000000000004</v>
      </c>
      <c r="F26">
        <v>0.84391000000000005</v>
      </c>
      <c r="G26">
        <v>0.96543000000000001</v>
      </c>
      <c r="H26">
        <v>2.8E-3</v>
      </c>
      <c r="I26">
        <v>0.95904</v>
      </c>
      <c r="J26">
        <v>0.90312999999999999</v>
      </c>
      <c r="K26">
        <v>1.0184200000000001</v>
      </c>
      <c r="L26">
        <v>0.1724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 x14ac:dyDescent="0.25">
      <c r="A27" t="s">
        <v>62</v>
      </c>
      <c r="B27" t="s">
        <v>63</v>
      </c>
      <c r="C27">
        <v>1</v>
      </c>
      <c r="D27">
        <v>0</v>
      </c>
      <c r="E27">
        <v>0.85665999999999998</v>
      </c>
      <c r="F27">
        <v>0.79139000000000004</v>
      </c>
      <c r="G27">
        <v>0.92732000000000003</v>
      </c>
      <c r="H27">
        <v>1E-4</v>
      </c>
      <c r="I27">
        <v>0.87897999999999998</v>
      </c>
      <c r="J27">
        <v>0.81977999999999995</v>
      </c>
      <c r="K27">
        <v>0.94245000000000001</v>
      </c>
      <c r="L27">
        <v>2.9999999999999997E-4</v>
      </c>
      <c r="M27"/>
      <c r="N27"/>
      <c r="O27"/>
      <c r="P27" t="s">
        <v>144</v>
      </c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1:37" x14ac:dyDescent="0.25">
      <c r="A28" t="s">
        <v>64</v>
      </c>
      <c r="B28">
        <v>1</v>
      </c>
      <c r="C28">
        <v>0</v>
      </c>
      <c r="D28">
        <v>0</v>
      </c>
      <c r="E28">
        <v>0.88956999999999997</v>
      </c>
      <c r="F28">
        <v>0.76185999999999998</v>
      </c>
      <c r="G28">
        <v>1.03868</v>
      </c>
      <c r="H28">
        <v>0.1389</v>
      </c>
      <c r="I28">
        <v>0.83765000000000001</v>
      </c>
      <c r="J28">
        <v>0.72772999999999999</v>
      </c>
      <c r="K28">
        <v>0.96418000000000004</v>
      </c>
      <c r="L28">
        <v>1.3599999999999999E-2</v>
      </c>
      <c r="M28"/>
      <c r="N28"/>
      <c r="O28"/>
      <c r="P28" t="s">
        <v>145</v>
      </c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 x14ac:dyDescent="0.25">
      <c r="A29" t="s">
        <v>44</v>
      </c>
      <c r="B29"/>
      <c r="C29"/>
      <c r="D29">
        <v>0</v>
      </c>
      <c r="E29">
        <v>0.92998000000000003</v>
      </c>
      <c r="F29">
        <v>0.90422000000000002</v>
      </c>
      <c r="G29">
        <v>0.95645999999999998</v>
      </c>
      <c r="H29" t="s">
        <v>5</v>
      </c>
      <c r="I29">
        <v>0.92496999999999996</v>
      </c>
      <c r="J29">
        <v>0.90593999999999997</v>
      </c>
      <c r="K29">
        <v>0.94440000000000002</v>
      </c>
      <c r="L29" t="s">
        <v>5</v>
      </c>
      <c r="M29"/>
      <c r="N29"/>
      <c r="O29"/>
      <c r="P29" t="s">
        <v>146</v>
      </c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1:37" x14ac:dyDescent="0.25">
      <c r="A30" t="s">
        <v>45</v>
      </c>
      <c r="B30" t="s">
        <v>46</v>
      </c>
      <c r="C30" t="s">
        <v>47</v>
      </c>
      <c r="D30">
        <v>0</v>
      </c>
      <c r="E30">
        <v>0.98755000000000004</v>
      </c>
      <c r="F30">
        <v>0.94435999999999998</v>
      </c>
      <c r="G30">
        <v>1.03271</v>
      </c>
      <c r="H30">
        <v>0.58289999999999997</v>
      </c>
      <c r="I30">
        <v>0.98765999999999998</v>
      </c>
      <c r="J30">
        <v>0.94855999999999996</v>
      </c>
      <c r="K30">
        <v>1.0283599999999999</v>
      </c>
      <c r="L30">
        <v>0.54669999999999996</v>
      </c>
      <c r="M30"/>
      <c r="N30"/>
      <c r="O30"/>
      <c r="P30" t="s">
        <v>147</v>
      </c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1:37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1:37" x14ac:dyDescent="0.25">
      <c r="A32" t="s">
        <v>148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1:37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7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</row>
    <row r="36" spans="1:37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</row>
    <row r="37" spans="1:37" x14ac:dyDescent="0.25">
      <c r="A37" s="62" t="s">
        <v>149</v>
      </c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</row>
    <row r="38" spans="1:37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</row>
    <row r="39" spans="1:37" x14ac:dyDescent="0.25">
      <c r="A39" t="s">
        <v>26</v>
      </c>
      <c r="B39" t="s">
        <v>3</v>
      </c>
      <c r="C39" t="s">
        <v>27</v>
      </c>
      <c r="D39" t="s">
        <v>28</v>
      </c>
      <c r="E39" t="s">
        <v>29</v>
      </c>
      <c r="F39" t="s">
        <v>30</v>
      </c>
      <c r="G39" t="s">
        <v>31</v>
      </c>
      <c r="H39" t="s">
        <v>32</v>
      </c>
      <c r="I39" t="s">
        <v>33</v>
      </c>
      <c r="J39" t="s">
        <v>34</v>
      </c>
      <c r="K39" t="s">
        <v>35</v>
      </c>
      <c r="L39" t="s">
        <v>36</v>
      </c>
      <c r="M39" t="s">
        <v>0</v>
      </c>
      <c r="N39" t="s">
        <v>1</v>
      </c>
      <c r="O39" t="s">
        <v>48</v>
      </c>
      <c r="P39" t="s">
        <v>2</v>
      </c>
      <c r="Q39" t="s">
        <v>49</v>
      </c>
      <c r="R39" t="s">
        <v>50</v>
      </c>
      <c r="S39" t="s">
        <v>51</v>
      </c>
      <c r="T39" t="s">
        <v>52</v>
      </c>
      <c r="U39" t="s">
        <v>53</v>
      </c>
      <c r="V39" t="s">
        <v>54</v>
      </c>
      <c r="W39" t="s">
        <v>55</v>
      </c>
      <c r="X39" t="s">
        <v>56</v>
      </c>
      <c r="Y39" t="s">
        <v>57</v>
      </c>
      <c r="Z39" t="s">
        <v>58</v>
      </c>
      <c r="AA39" t="s">
        <v>59</v>
      </c>
      <c r="AB39" t="s">
        <v>60</v>
      </c>
      <c r="AC39"/>
      <c r="AD39"/>
      <c r="AE39"/>
      <c r="AF39"/>
      <c r="AG39"/>
      <c r="AH39"/>
      <c r="AI39"/>
      <c r="AJ39"/>
      <c r="AK39"/>
    </row>
    <row r="40" spans="1:37" x14ac:dyDescent="0.25">
      <c r="A40" t="s">
        <v>37</v>
      </c>
      <c r="B40"/>
      <c r="C40"/>
      <c r="D40">
        <v>0</v>
      </c>
      <c r="E40">
        <v>1.2506999999999999</v>
      </c>
      <c r="F40">
        <v>1.1562300000000001</v>
      </c>
      <c r="G40">
        <v>1.3528899999999999</v>
      </c>
      <c r="H40" t="s">
        <v>5</v>
      </c>
      <c r="I40">
        <v>1.1598200000000001</v>
      </c>
      <c r="J40">
        <v>1.1368799999999999</v>
      </c>
      <c r="K40">
        <v>1.18323</v>
      </c>
      <c r="L40" t="s">
        <v>5</v>
      </c>
      <c r="M40"/>
      <c r="N40">
        <v>63786</v>
      </c>
      <c r="O40" t="s">
        <v>4</v>
      </c>
      <c r="P40" t="s">
        <v>4</v>
      </c>
      <c r="Q40">
        <v>0</v>
      </c>
      <c r="R40">
        <v>1</v>
      </c>
      <c r="S40">
        <v>3.2052100000000001</v>
      </c>
      <c r="T40">
        <v>2.57003</v>
      </c>
      <c r="U40">
        <v>1.75336</v>
      </c>
      <c r="V40">
        <v>1.29966</v>
      </c>
      <c r="W40">
        <v>0.66447000000000001</v>
      </c>
      <c r="X40">
        <v>-0.15218999999999999</v>
      </c>
      <c r="Y40">
        <v>-0.60589999999999999</v>
      </c>
      <c r="Z40">
        <v>-1.6040399999999999</v>
      </c>
      <c r="AA40">
        <v>-1.8762700000000001</v>
      </c>
      <c r="AB40">
        <v>-2.1484899999999998</v>
      </c>
      <c r="AC40"/>
      <c r="AD40"/>
      <c r="AE40"/>
      <c r="AF40"/>
      <c r="AG40"/>
      <c r="AH40"/>
      <c r="AI40"/>
      <c r="AJ40"/>
      <c r="AK40"/>
    </row>
    <row r="41" spans="1:37" x14ac:dyDescent="0.25">
      <c r="A41" t="s">
        <v>6</v>
      </c>
      <c r="B41" t="s">
        <v>119</v>
      </c>
      <c r="C41" t="s">
        <v>120</v>
      </c>
      <c r="D41">
        <v>0</v>
      </c>
      <c r="E41">
        <v>1.0358700000000001</v>
      </c>
      <c r="F41">
        <v>0.87372000000000005</v>
      </c>
      <c r="G41">
        <v>1.2281299999999999</v>
      </c>
      <c r="H41">
        <v>0.68489999999999995</v>
      </c>
      <c r="I41">
        <v>1.0126599999999999</v>
      </c>
      <c r="J41">
        <v>0.96967000000000003</v>
      </c>
      <c r="K41">
        <v>1.05755</v>
      </c>
      <c r="L41">
        <v>0.56979999999999997</v>
      </c>
      <c r="M41">
        <v>5</v>
      </c>
      <c r="N41">
        <v>63786</v>
      </c>
      <c r="O41">
        <v>43455</v>
      </c>
      <c r="P41">
        <v>68.126199999999997</v>
      </c>
      <c r="Q41" t="s">
        <v>4</v>
      </c>
      <c r="R41" t="s">
        <v>4</v>
      </c>
      <c r="S41" t="s">
        <v>4</v>
      </c>
      <c r="T41" t="s">
        <v>4</v>
      </c>
      <c r="U41" t="s">
        <v>4</v>
      </c>
      <c r="V41" t="s">
        <v>4</v>
      </c>
      <c r="W41" t="s">
        <v>4</v>
      </c>
      <c r="X41" t="s">
        <v>4</v>
      </c>
      <c r="Y41" t="s">
        <v>4</v>
      </c>
      <c r="Z41" t="s">
        <v>4</v>
      </c>
      <c r="AA41" t="s">
        <v>4</v>
      </c>
      <c r="AB41" t="s">
        <v>4</v>
      </c>
      <c r="AC41"/>
      <c r="AD41"/>
      <c r="AE41"/>
      <c r="AF41"/>
      <c r="AG41"/>
      <c r="AH41"/>
      <c r="AI41"/>
      <c r="AJ41"/>
      <c r="AK41"/>
    </row>
    <row r="42" spans="1:37" x14ac:dyDescent="0.25">
      <c r="A42" t="s">
        <v>6</v>
      </c>
      <c r="B42" t="s">
        <v>120</v>
      </c>
      <c r="C42" t="s">
        <v>120</v>
      </c>
      <c r="D42">
        <v>0</v>
      </c>
      <c r="E42" t="s">
        <v>4</v>
      </c>
      <c r="F42" t="s">
        <v>4</v>
      </c>
      <c r="G42" t="s">
        <v>4</v>
      </c>
      <c r="H42" t="s">
        <v>4</v>
      </c>
      <c r="I42" t="s">
        <v>4</v>
      </c>
      <c r="J42" t="s">
        <v>4</v>
      </c>
      <c r="K42" t="s">
        <v>4</v>
      </c>
      <c r="L42" t="s">
        <v>4</v>
      </c>
      <c r="M42"/>
      <c r="N42" t="s">
        <v>4</v>
      </c>
      <c r="O42">
        <v>20331</v>
      </c>
      <c r="P42">
        <v>31.873799999999999</v>
      </c>
      <c r="Q42" t="s">
        <v>4</v>
      </c>
      <c r="R42" t="s">
        <v>4</v>
      </c>
      <c r="S42" t="s">
        <v>4</v>
      </c>
      <c r="T42" t="s">
        <v>4</v>
      </c>
      <c r="U42" t="s">
        <v>4</v>
      </c>
      <c r="V42" t="s">
        <v>4</v>
      </c>
      <c r="W42" t="s">
        <v>4</v>
      </c>
      <c r="X42" t="s">
        <v>4</v>
      </c>
      <c r="Y42" t="s">
        <v>4</v>
      </c>
      <c r="Z42" t="s">
        <v>4</v>
      </c>
      <c r="AA42" t="s">
        <v>4</v>
      </c>
      <c r="AB42" t="s">
        <v>4</v>
      </c>
      <c r="AC42"/>
      <c r="AD42"/>
      <c r="AE42"/>
      <c r="AF42"/>
      <c r="AG42"/>
      <c r="AH42"/>
      <c r="AI42"/>
      <c r="AJ42"/>
      <c r="AK42"/>
    </row>
    <row r="43" spans="1:37" x14ac:dyDescent="0.25">
      <c r="A43" t="s">
        <v>7</v>
      </c>
      <c r="B43" t="s">
        <v>38</v>
      </c>
      <c r="C43" t="s">
        <v>39</v>
      </c>
      <c r="D43">
        <v>0</v>
      </c>
      <c r="E43">
        <v>1.3996299999999999</v>
      </c>
      <c r="F43">
        <v>1.0836300000000001</v>
      </c>
      <c r="G43">
        <v>1.8077799999999999</v>
      </c>
      <c r="H43">
        <v>0.01</v>
      </c>
      <c r="I43">
        <v>1.2162900000000001</v>
      </c>
      <c r="J43">
        <v>1.1136200000000001</v>
      </c>
      <c r="K43">
        <v>1.32843</v>
      </c>
      <c r="L43" t="s">
        <v>5</v>
      </c>
      <c r="M43">
        <v>5</v>
      </c>
      <c r="N43">
        <v>63786</v>
      </c>
      <c r="O43">
        <v>3366</v>
      </c>
      <c r="P43">
        <v>5.2770000000000001</v>
      </c>
      <c r="Q43" t="s">
        <v>4</v>
      </c>
      <c r="R43" t="s">
        <v>4</v>
      </c>
      <c r="S43" t="s">
        <v>4</v>
      </c>
      <c r="T43" t="s">
        <v>4</v>
      </c>
      <c r="U43" t="s">
        <v>4</v>
      </c>
      <c r="V43" t="s">
        <v>4</v>
      </c>
      <c r="W43" t="s">
        <v>4</v>
      </c>
      <c r="X43" t="s">
        <v>4</v>
      </c>
      <c r="Y43" t="s">
        <v>4</v>
      </c>
      <c r="Z43" t="s">
        <v>4</v>
      </c>
      <c r="AA43" t="s">
        <v>4</v>
      </c>
      <c r="AB43" t="s">
        <v>4</v>
      </c>
      <c r="AC43"/>
      <c r="AD43"/>
      <c r="AE43"/>
      <c r="AF43"/>
      <c r="AG43"/>
      <c r="AH43"/>
      <c r="AI43"/>
      <c r="AJ43"/>
      <c r="AK43"/>
    </row>
    <row r="44" spans="1:37" x14ac:dyDescent="0.25">
      <c r="A44" t="s">
        <v>7</v>
      </c>
      <c r="B44" t="s">
        <v>40</v>
      </c>
      <c r="C44" t="s">
        <v>39</v>
      </c>
      <c r="D44">
        <v>0</v>
      </c>
      <c r="E44">
        <v>1.3211999999999999</v>
      </c>
      <c r="F44">
        <v>0.93713999999999997</v>
      </c>
      <c r="G44">
        <v>1.86267</v>
      </c>
      <c r="H44">
        <v>0.112</v>
      </c>
      <c r="I44">
        <v>0.81362000000000001</v>
      </c>
      <c r="J44">
        <v>0.69130000000000003</v>
      </c>
      <c r="K44">
        <v>0.95757000000000003</v>
      </c>
      <c r="L44">
        <v>1.3100000000000001E-2</v>
      </c>
      <c r="M44"/>
      <c r="N44" t="s">
        <v>4</v>
      </c>
      <c r="O44">
        <v>1186</v>
      </c>
      <c r="P44">
        <v>1.8593</v>
      </c>
      <c r="Q44" t="s">
        <v>4</v>
      </c>
      <c r="R44" t="s">
        <v>4</v>
      </c>
      <c r="S44" t="s">
        <v>4</v>
      </c>
      <c r="T44" t="s">
        <v>4</v>
      </c>
      <c r="U44" t="s">
        <v>4</v>
      </c>
      <c r="V44" t="s">
        <v>4</v>
      </c>
      <c r="W44" t="s">
        <v>4</v>
      </c>
      <c r="X44" t="s">
        <v>4</v>
      </c>
      <c r="Y44" t="s">
        <v>4</v>
      </c>
      <c r="Z44" t="s">
        <v>4</v>
      </c>
      <c r="AA44" t="s">
        <v>4</v>
      </c>
      <c r="AB44" t="s">
        <v>4</v>
      </c>
      <c r="AC44"/>
      <c r="AD44"/>
      <c r="AE44"/>
      <c r="AF44"/>
      <c r="AG44"/>
      <c r="AH44"/>
      <c r="AI44"/>
      <c r="AJ44"/>
      <c r="AK44"/>
    </row>
    <row r="45" spans="1:37" x14ac:dyDescent="0.25">
      <c r="A45" t="s">
        <v>7</v>
      </c>
      <c r="B45" t="s">
        <v>41</v>
      </c>
      <c r="C45" t="s">
        <v>39</v>
      </c>
      <c r="D45">
        <v>0</v>
      </c>
      <c r="E45">
        <v>1.4550799999999999</v>
      </c>
      <c r="F45">
        <v>1.1987699999999999</v>
      </c>
      <c r="G45">
        <v>1.7661899999999999</v>
      </c>
      <c r="H45">
        <v>1E-4</v>
      </c>
      <c r="I45">
        <v>1.01484</v>
      </c>
      <c r="J45">
        <v>0.96018999999999999</v>
      </c>
      <c r="K45">
        <v>1.0725800000000001</v>
      </c>
      <c r="L45">
        <v>0.60199999999999998</v>
      </c>
      <c r="M45"/>
      <c r="N45" t="s">
        <v>4</v>
      </c>
      <c r="O45">
        <v>11572</v>
      </c>
      <c r="P45">
        <v>18.1419</v>
      </c>
      <c r="Q45" t="s">
        <v>4</v>
      </c>
      <c r="R45" t="s">
        <v>4</v>
      </c>
      <c r="S45" t="s">
        <v>4</v>
      </c>
      <c r="T45" t="s">
        <v>4</v>
      </c>
      <c r="U45" t="s">
        <v>4</v>
      </c>
      <c r="V45" t="s">
        <v>4</v>
      </c>
      <c r="W45" t="s">
        <v>4</v>
      </c>
      <c r="X45" t="s">
        <v>4</v>
      </c>
      <c r="Y45" t="s">
        <v>4</v>
      </c>
      <c r="Z45" t="s">
        <v>4</v>
      </c>
      <c r="AA45" t="s">
        <v>4</v>
      </c>
      <c r="AB45" t="s">
        <v>4</v>
      </c>
      <c r="AC45"/>
      <c r="AD45"/>
      <c r="AE45"/>
      <c r="AF45"/>
      <c r="AG45"/>
      <c r="AH45"/>
      <c r="AI45"/>
      <c r="AJ45"/>
      <c r="AK45"/>
    </row>
    <row r="46" spans="1:37" x14ac:dyDescent="0.25">
      <c r="A46" t="s">
        <v>7</v>
      </c>
      <c r="B46" t="s">
        <v>42</v>
      </c>
      <c r="C46" t="s">
        <v>39</v>
      </c>
      <c r="D46">
        <v>0</v>
      </c>
      <c r="E46">
        <v>1.7427299999999999</v>
      </c>
      <c r="F46">
        <v>1.4245099999999999</v>
      </c>
      <c r="G46">
        <v>2.1320199999999998</v>
      </c>
      <c r="H46" t="s">
        <v>5</v>
      </c>
      <c r="I46">
        <v>1.1103499999999999</v>
      </c>
      <c r="J46">
        <v>1.05558</v>
      </c>
      <c r="K46">
        <v>1.1679600000000001</v>
      </c>
      <c r="L46" t="s">
        <v>5</v>
      </c>
      <c r="M46"/>
      <c r="N46" t="s">
        <v>4</v>
      </c>
      <c r="O46">
        <v>14050</v>
      </c>
      <c r="P46">
        <v>22.026800000000001</v>
      </c>
      <c r="Q46" t="s">
        <v>4</v>
      </c>
      <c r="R46" t="s">
        <v>4</v>
      </c>
      <c r="S46" t="s">
        <v>4</v>
      </c>
      <c r="T46" t="s">
        <v>4</v>
      </c>
      <c r="U46" t="s">
        <v>4</v>
      </c>
      <c r="V46" t="s">
        <v>4</v>
      </c>
      <c r="W46" t="s">
        <v>4</v>
      </c>
      <c r="X46" t="s">
        <v>4</v>
      </c>
      <c r="Y46" t="s">
        <v>4</v>
      </c>
      <c r="Z46" t="s">
        <v>4</v>
      </c>
      <c r="AA46" t="s">
        <v>4</v>
      </c>
      <c r="AB46" t="s">
        <v>4</v>
      </c>
      <c r="AC46"/>
      <c r="AD46"/>
      <c r="AE46"/>
      <c r="AF46"/>
      <c r="AG46"/>
      <c r="AH46"/>
      <c r="AI46"/>
      <c r="AJ46"/>
      <c r="AK46"/>
    </row>
    <row r="47" spans="1:37" x14ac:dyDescent="0.25">
      <c r="A47" t="s">
        <v>7</v>
      </c>
      <c r="B47" t="s">
        <v>39</v>
      </c>
      <c r="C47" t="s">
        <v>39</v>
      </c>
      <c r="D47">
        <v>0</v>
      </c>
      <c r="E47" t="s">
        <v>4</v>
      </c>
      <c r="F47" t="s">
        <v>4</v>
      </c>
      <c r="G47" t="s">
        <v>4</v>
      </c>
      <c r="H47" t="s">
        <v>4</v>
      </c>
      <c r="I47" t="s">
        <v>4</v>
      </c>
      <c r="J47" t="s">
        <v>4</v>
      </c>
      <c r="K47" t="s">
        <v>4</v>
      </c>
      <c r="L47" t="s">
        <v>4</v>
      </c>
      <c r="M47"/>
      <c r="N47" t="s">
        <v>4</v>
      </c>
      <c r="O47">
        <v>33612</v>
      </c>
      <c r="P47">
        <v>52.694899999999997</v>
      </c>
      <c r="Q47" t="s">
        <v>4</v>
      </c>
      <c r="R47" t="s">
        <v>4</v>
      </c>
      <c r="S47" t="s">
        <v>4</v>
      </c>
      <c r="T47" t="s">
        <v>4</v>
      </c>
      <c r="U47" t="s">
        <v>4</v>
      </c>
      <c r="V47" t="s">
        <v>4</v>
      </c>
      <c r="W47" t="s">
        <v>4</v>
      </c>
      <c r="X47" t="s">
        <v>4</v>
      </c>
      <c r="Y47" t="s">
        <v>4</v>
      </c>
      <c r="Z47" t="s">
        <v>4</v>
      </c>
      <c r="AA47" t="s">
        <v>4</v>
      </c>
      <c r="AB47" t="s">
        <v>4</v>
      </c>
      <c r="AC47"/>
      <c r="AD47"/>
      <c r="AE47"/>
      <c r="AF47"/>
      <c r="AG47"/>
      <c r="AH47"/>
      <c r="AI47"/>
      <c r="AJ47"/>
      <c r="AK47"/>
    </row>
    <row r="48" spans="1:37" x14ac:dyDescent="0.25">
      <c r="A48" t="s">
        <v>8</v>
      </c>
      <c r="B48" t="s">
        <v>9</v>
      </c>
      <c r="C48" t="s">
        <v>9</v>
      </c>
      <c r="D48">
        <v>0</v>
      </c>
      <c r="E48" t="s">
        <v>4</v>
      </c>
      <c r="F48" t="s">
        <v>4</v>
      </c>
      <c r="G48" t="s">
        <v>4</v>
      </c>
      <c r="H48" t="s">
        <v>4</v>
      </c>
      <c r="I48" t="s">
        <v>4</v>
      </c>
      <c r="J48" t="s">
        <v>4</v>
      </c>
      <c r="K48" t="s">
        <v>4</v>
      </c>
      <c r="L48" t="s">
        <v>4</v>
      </c>
      <c r="M48"/>
      <c r="N48" t="s">
        <v>4</v>
      </c>
      <c r="O48">
        <v>25288</v>
      </c>
      <c r="P48">
        <v>39.645099999999999</v>
      </c>
      <c r="Q48" t="s">
        <v>4</v>
      </c>
      <c r="R48" t="s">
        <v>4</v>
      </c>
      <c r="S48" t="s">
        <v>4</v>
      </c>
      <c r="T48" t="s">
        <v>4</v>
      </c>
      <c r="U48" t="s">
        <v>4</v>
      </c>
      <c r="V48" t="s">
        <v>4</v>
      </c>
      <c r="W48" t="s">
        <v>4</v>
      </c>
      <c r="X48" t="s">
        <v>4</v>
      </c>
      <c r="Y48" t="s">
        <v>4</v>
      </c>
      <c r="Z48" t="s">
        <v>4</v>
      </c>
      <c r="AA48" t="s">
        <v>4</v>
      </c>
      <c r="AB48" t="s">
        <v>4</v>
      </c>
      <c r="AC48"/>
      <c r="AD48"/>
      <c r="AE48"/>
      <c r="AF48"/>
      <c r="AG48"/>
      <c r="AH48"/>
      <c r="AI48"/>
      <c r="AJ48"/>
      <c r="AK48"/>
    </row>
    <row r="49" spans="1:37" x14ac:dyDescent="0.25">
      <c r="A49" t="s">
        <v>8</v>
      </c>
      <c r="B49" t="s">
        <v>10</v>
      </c>
      <c r="C49" t="s">
        <v>9</v>
      </c>
      <c r="D49">
        <v>0</v>
      </c>
      <c r="E49">
        <v>0.91391999999999995</v>
      </c>
      <c r="F49">
        <v>0.77215</v>
      </c>
      <c r="G49">
        <v>1.08172</v>
      </c>
      <c r="H49">
        <v>0.29530000000000001</v>
      </c>
      <c r="I49">
        <v>1.04382</v>
      </c>
      <c r="J49">
        <v>1.0015099999999999</v>
      </c>
      <c r="K49">
        <v>1.0879300000000001</v>
      </c>
      <c r="L49">
        <v>4.2200000000000001E-2</v>
      </c>
      <c r="M49">
        <v>5</v>
      </c>
      <c r="N49">
        <v>63786</v>
      </c>
      <c r="O49">
        <v>38498</v>
      </c>
      <c r="P49">
        <v>60.354900000000001</v>
      </c>
      <c r="Q49" t="s">
        <v>4</v>
      </c>
      <c r="R49" t="s">
        <v>4</v>
      </c>
      <c r="S49" t="s">
        <v>4</v>
      </c>
      <c r="T49" t="s">
        <v>4</v>
      </c>
      <c r="U49" t="s">
        <v>4</v>
      </c>
      <c r="V49" t="s">
        <v>4</v>
      </c>
      <c r="W49" t="s">
        <v>4</v>
      </c>
      <c r="X49" t="s">
        <v>4</v>
      </c>
      <c r="Y49" t="s">
        <v>4</v>
      </c>
      <c r="Z49" t="s">
        <v>4</v>
      </c>
      <c r="AA49" t="s">
        <v>4</v>
      </c>
      <c r="AB49" t="s">
        <v>4</v>
      </c>
      <c r="AC49"/>
      <c r="AD49"/>
      <c r="AE49"/>
      <c r="AF49"/>
      <c r="AG49"/>
      <c r="AH49"/>
      <c r="AI49"/>
      <c r="AJ49"/>
      <c r="AK49"/>
    </row>
    <row r="50" spans="1:37" x14ac:dyDescent="0.25">
      <c r="A50" t="s">
        <v>11</v>
      </c>
      <c r="B50">
        <v>0</v>
      </c>
      <c r="C50">
        <v>0</v>
      </c>
      <c r="D50">
        <v>0</v>
      </c>
      <c r="E50" t="s">
        <v>4</v>
      </c>
      <c r="F50" t="s">
        <v>4</v>
      </c>
      <c r="G50" t="s">
        <v>4</v>
      </c>
      <c r="H50" t="s">
        <v>4</v>
      </c>
      <c r="I50" t="s">
        <v>4</v>
      </c>
      <c r="J50" t="s">
        <v>4</v>
      </c>
      <c r="K50" t="s">
        <v>4</v>
      </c>
      <c r="L50" t="s">
        <v>4</v>
      </c>
      <c r="M50"/>
      <c r="N50" t="s">
        <v>4</v>
      </c>
      <c r="O50">
        <v>26266</v>
      </c>
      <c r="P50">
        <v>41.1783</v>
      </c>
      <c r="Q50" t="s">
        <v>4</v>
      </c>
      <c r="R50" t="s">
        <v>4</v>
      </c>
      <c r="S50" t="s">
        <v>4</v>
      </c>
      <c r="T50" t="s">
        <v>4</v>
      </c>
      <c r="U50" t="s">
        <v>4</v>
      </c>
      <c r="V50" t="s">
        <v>4</v>
      </c>
      <c r="W50" t="s">
        <v>4</v>
      </c>
      <c r="X50" t="s">
        <v>4</v>
      </c>
      <c r="Y50" t="s">
        <v>4</v>
      </c>
      <c r="Z50" t="s">
        <v>4</v>
      </c>
      <c r="AA50" t="s">
        <v>4</v>
      </c>
      <c r="AB50" t="s">
        <v>4</v>
      </c>
      <c r="AC50"/>
      <c r="AD50"/>
      <c r="AE50"/>
      <c r="AF50"/>
      <c r="AG50"/>
      <c r="AH50"/>
      <c r="AI50"/>
      <c r="AJ50"/>
      <c r="AK50"/>
    </row>
    <row r="51" spans="1:37" x14ac:dyDescent="0.25">
      <c r="A51" t="s">
        <v>11</v>
      </c>
      <c r="B51">
        <v>1</v>
      </c>
      <c r="C51">
        <v>0</v>
      </c>
      <c r="D51">
        <v>0</v>
      </c>
      <c r="E51">
        <v>0.76609000000000005</v>
      </c>
      <c r="F51">
        <v>0.63088999999999995</v>
      </c>
      <c r="G51">
        <v>0.93027000000000004</v>
      </c>
      <c r="H51">
        <v>7.1999999999999998E-3</v>
      </c>
      <c r="I51">
        <v>0.81006</v>
      </c>
      <c r="J51">
        <v>0.77778999999999998</v>
      </c>
      <c r="K51">
        <v>0.84367000000000003</v>
      </c>
      <c r="L51" t="s">
        <v>5</v>
      </c>
      <c r="M51">
        <v>5</v>
      </c>
      <c r="N51">
        <v>63786</v>
      </c>
      <c r="O51">
        <v>37520</v>
      </c>
      <c r="P51">
        <v>58.8217</v>
      </c>
      <c r="Q51" t="s">
        <v>4</v>
      </c>
      <c r="R51" t="s">
        <v>4</v>
      </c>
      <c r="S51" t="s">
        <v>4</v>
      </c>
      <c r="T51" t="s">
        <v>4</v>
      </c>
      <c r="U51" t="s">
        <v>4</v>
      </c>
      <c r="V51" t="s">
        <v>4</v>
      </c>
      <c r="W51" t="s">
        <v>4</v>
      </c>
      <c r="X51" t="s">
        <v>4</v>
      </c>
      <c r="Y51" t="s">
        <v>4</v>
      </c>
      <c r="Z51" t="s">
        <v>4</v>
      </c>
      <c r="AA51" t="s">
        <v>4</v>
      </c>
      <c r="AB51" t="s">
        <v>4</v>
      </c>
      <c r="AC51"/>
      <c r="AD51"/>
      <c r="AE51"/>
      <c r="AF51"/>
      <c r="AG51"/>
      <c r="AH51"/>
      <c r="AI51"/>
      <c r="AJ51"/>
      <c r="AK51"/>
    </row>
    <row r="52" spans="1:37" x14ac:dyDescent="0.25">
      <c r="A52" t="s">
        <v>12</v>
      </c>
      <c r="B52" t="s">
        <v>13</v>
      </c>
      <c r="C52" t="s">
        <v>13</v>
      </c>
      <c r="D52">
        <v>0</v>
      </c>
      <c r="E52" t="s">
        <v>4</v>
      </c>
      <c r="F52" t="s">
        <v>4</v>
      </c>
      <c r="G52" t="s">
        <v>4</v>
      </c>
      <c r="H52" t="s">
        <v>4</v>
      </c>
      <c r="I52" t="s">
        <v>4</v>
      </c>
      <c r="J52" t="s">
        <v>4</v>
      </c>
      <c r="K52" t="s">
        <v>4</v>
      </c>
      <c r="L52" t="s">
        <v>4</v>
      </c>
      <c r="M52"/>
      <c r="N52" t="s">
        <v>4</v>
      </c>
      <c r="O52">
        <v>11982</v>
      </c>
      <c r="P52">
        <v>18.784700000000001</v>
      </c>
      <c r="Q52" t="s">
        <v>4</v>
      </c>
      <c r="R52" t="s">
        <v>4</v>
      </c>
      <c r="S52" t="s">
        <v>4</v>
      </c>
      <c r="T52" t="s">
        <v>4</v>
      </c>
      <c r="U52" t="s">
        <v>4</v>
      </c>
      <c r="V52" t="s">
        <v>4</v>
      </c>
      <c r="W52" t="s">
        <v>4</v>
      </c>
      <c r="X52" t="s">
        <v>4</v>
      </c>
      <c r="Y52" t="s">
        <v>4</v>
      </c>
      <c r="Z52" t="s">
        <v>4</v>
      </c>
      <c r="AA52" t="s">
        <v>4</v>
      </c>
      <c r="AB52" t="s">
        <v>4</v>
      </c>
      <c r="AC52"/>
      <c r="AD52"/>
      <c r="AE52"/>
      <c r="AF52"/>
      <c r="AG52"/>
      <c r="AH52"/>
      <c r="AI52"/>
      <c r="AJ52"/>
      <c r="AK52"/>
    </row>
    <row r="53" spans="1:37" x14ac:dyDescent="0.25">
      <c r="A53" t="s">
        <v>12</v>
      </c>
      <c r="B53" t="s">
        <v>14</v>
      </c>
      <c r="C53" t="s">
        <v>13</v>
      </c>
      <c r="D53">
        <v>0</v>
      </c>
      <c r="E53">
        <v>0.94820000000000004</v>
      </c>
      <c r="F53">
        <v>0.76670000000000005</v>
      </c>
      <c r="G53">
        <v>1.1726700000000001</v>
      </c>
      <c r="H53">
        <v>0.62370000000000003</v>
      </c>
      <c r="I53">
        <v>1.2195100000000001</v>
      </c>
      <c r="J53">
        <v>1.1555</v>
      </c>
      <c r="K53">
        <v>1.2870600000000001</v>
      </c>
      <c r="L53" t="s">
        <v>5</v>
      </c>
      <c r="M53">
        <v>5</v>
      </c>
      <c r="N53">
        <v>63786</v>
      </c>
      <c r="O53">
        <v>51804</v>
      </c>
      <c r="P53">
        <v>81.215299999999999</v>
      </c>
      <c r="Q53" t="s">
        <v>4</v>
      </c>
      <c r="R53" t="s">
        <v>4</v>
      </c>
      <c r="S53" t="s">
        <v>4</v>
      </c>
      <c r="T53" t="s">
        <v>4</v>
      </c>
      <c r="U53" t="s">
        <v>4</v>
      </c>
      <c r="V53" t="s">
        <v>4</v>
      </c>
      <c r="W53" t="s">
        <v>4</v>
      </c>
      <c r="X53" t="s">
        <v>4</v>
      </c>
      <c r="Y53" t="s">
        <v>4</v>
      </c>
      <c r="Z53" t="s">
        <v>4</v>
      </c>
      <c r="AA53" t="s">
        <v>4</v>
      </c>
      <c r="AB53" t="s">
        <v>4</v>
      </c>
      <c r="AC53"/>
      <c r="AD53"/>
      <c r="AE53"/>
      <c r="AF53"/>
      <c r="AG53"/>
      <c r="AH53"/>
      <c r="AI53"/>
      <c r="AJ53"/>
      <c r="AK53"/>
    </row>
    <row r="54" spans="1:37" x14ac:dyDescent="0.25">
      <c r="A54" t="s">
        <v>43</v>
      </c>
      <c r="B54"/>
      <c r="C54"/>
      <c r="D54">
        <v>0</v>
      </c>
      <c r="E54">
        <v>1.1132</v>
      </c>
      <c r="F54">
        <v>0.98792999999999997</v>
      </c>
      <c r="G54">
        <v>1.2543500000000001</v>
      </c>
      <c r="H54">
        <v>7.8299999999999995E-2</v>
      </c>
      <c r="I54">
        <v>1.07853</v>
      </c>
      <c r="J54">
        <v>1.0578799999999999</v>
      </c>
      <c r="K54">
        <v>1.09958</v>
      </c>
      <c r="L54" t="s">
        <v>5</v>
      </c>
      <c r="M54"/>
      <c r="N54">
        <v>63786</v>
      </c>
      <c r="O54" t="s">
        <v>4</v>
      </c>
      <c r="P54" t="s">
        <v>4</v>
      </c>
      <c r="Q54">
        <v>0</v>
      </c>
      <c r="R54">
        <v>1</v>
      </c>
      <c r="S54">
        <v>4.5810899999999997</v>
      </c>
      <c r="T54">
        <v>4.4054799999999998</v>
      </c>
      <c r="U54">
        <v>1.3102499999999999</v>
      </c>
      <c r="V54">
        <v>1.0108900000000001</v>
      </c>
      <c r="W54">
        <v>0.44997999999999999</v>
      </c>
      <c r="X54">
        <v>-0.10106999999999999</v>
      </c>
      <c r="Y54">
        <v>-0.67656000000000005</v>
      </c>
      <c r="Z54">
        <v>-1.24502</v>
      </c>
      <c r="AA54">
        <v>-1.4790000000000001</v>
      </c>
      <c r="AB54">
        <v>-1.9033599999999999</v>
      </c>
      <c r="AC54"/>
      <c r="AD54"/>
      <c r="AE54"/>
      <c r="AF54"/>
      <c r="AG54"/>
      <c r="AH54"/>
      <c r="AI54"/>
      <c r="AJ54"/>
      <c r="AK54"/>
    </row>
    <row r="55" spans="1:37" x14ac:dyDescent="0.25">
      <c r="A55" t="s">
        <v>61</v>
      </c>
      <c r="B55">
        <v>0</v>
      </c>
      <c r="C55">
        <v>0</v>
      </c>
      <c r="D55">
        <v>0</v>
      </c>
      <c r="E55" t="s">
        <v>4</v>
      </c>
      <c r="F55" t="s">
        <v>4</v>
      </c>
      <c r="G55" t="s">
        <v>4</v>
      </c>
      <c r="H55" t="s">
        <v>4</v>
      </c>
      <c r="I55" t="s">
        <v>4</v>
      </c>
      <c r="J55" t="s">
        <v>4</v>
      </c>
      <c r="K55" t="s">
        <v>4</v>
      </c>
      <c r="L55" t="s">
        <v>4</v>
      </c>
      <c r="M55"/>
      <c r="N55" t="s">
        <v>4</v>
      </c>
      <c r="O55">
        <v>53658</v>
      </c>
      <c r="P55">
        <v>84.121899999999997</v>
      </c>
      <c r="Q55" t="s">
        <v>4</v>
      </c>
      <c r="R55" t="s">
        <v>4</v>
      </c>
      <c r="S55" t="s">
        <v>4</v>
      </c>
      <c r="T55" t="s">
        <v>4</v>
      </c>
      <c r="U55" t="s">
        <v>4</v>
      </c>
      <c r="V55" t="s">
        <v>4</v>
      </c>
      <c r="W55" t="s">
        <v>4</v>
      </c>
      <c r="X55" t="s">
        <v>4</v>
      </c>
      <c r="Y55" t="s">
        <v>4</v>
      </c>
      <c r="Z55" t="s">
        <v>4</v>
      </c>
      <c r="AA55" t="s">
        <v>4</v>
      </c>
      <c r="AB55" t="s">
        <v>4</v>
      </c>
      <c r="AC55"/>
      <c r="AD55"/>
      <c r="AE55"/>
      <c r="AF55"/>
      <c r="AG55"/>
      <c r="AH55"/>
      <c r="AI55"/>
      <c r="AJ55"/>
      <c r="AK55"/>
    </row>
    <row r="56" spans="1:37" x14ac:dyDescent="0.25">
      <c r="A56" t="s">
        <v>61</v>
      </c>
      <c r="B56">
        <v>1</v>
      </c>
      <c r="C56">
        <v>0</v>
      </c>
      <c r="D56">
        <v>0</v>
      </c>
      <c r="E56">
        <v>0.61794000000000004</v>
      </c>
      <c r="F56">
        <v>0.46333999999999997</v>
      </c>
      <c r="G56">
        <v>0.82411999999999996</v>
      </c>
      <c r="H56">
        <v>1.1000000000000001E-3</v>
      </c>
      <c r="I56">
        <v>0.82672000000000001</v>
      </c>
      <c r="J56">
        <v>0.78036000000000005</v>
      </c>
      <c r="K56">
        <v>0.87585000000000002</v>
      </c>
      <c r="L56" t="s">
        <v>5</v>
      </c>
      <c r="M56">
        <v>5</v>
      </c>
      <c r="N56">
        <v>63786</v>
      </c>
      <c r="O56">
        <v>10128</v>
      </c>
      <c r="P56">
        <v>15.8781</v>
      </c>
      <c r="Q56" t="s">
        <v>4</v>
      </c>
      <c r="R56" t="s">
        <v>4</v>
      </c>
      <c r="S56" t="s">
        <v>4</v>
      </c>
      <c r="T56" t="s">
        <v>4</v>
      </c>
      <c r="U56" t="s">
        <v>4</v>
      </c>
      <c r="V56" t="s">
        <v>4</v>
      </c>
      <c r="W56" t="s">
        <v>4</v>
      </c>
      <c r="X56" t="s">
        <v>4</v>
      </c>
      <c r="Y56" t="s">
        <v>4</v>
      </c>
      <c r="Z56" t="s">
        <v>4</v>
      </c>
      <c r="AA56" t="s">
        <v>4</v>
      </c>
      <c r="AB56" t="s">
        <v>4</v>
      </c>
      <c r="AC56"/>
      <c r="AD56"/>
      <c r="AE56"/>
      <c r="AF56"/>
      <c r="AG56"/>
      <c r="AH56"/>
      <c r="AI56"/>
      <c r="AJ56"/>
      <c r="AK56"/>
    </row>
    <row r="57" spans="1:37" x14ac:dyDescent="0.25">
      <c r="A57" t="s">
        <v>15</v>
      </c>
      <c r="B57">
        <v>0</v>
      </c>
      <c r="C57" s="63">
        <v>44118</v>
      </c>
      <c r="D57">
        <v>0</v>
      </c>
      <c r="E57">
        <v>0.60931999999999997</v>
      </c>
      <c r="F57">
        <v>0.54981000000000002</v>
      </c>
      <c r="G57">
        <v>0.67525999999999997</v>
      </c>
      <c r="H57" t="s">
        <v>5</v>
      </c>
      <c r="I57">
        <v>0.58791000000000004</v>
      </c>
      <c r="J57">
        <v>0.53585000000000005</v>
      </c>
      <c r="K57">
        <v>0.64502000000000004</v>
      </c>
      <c r="L57" t="s">
        <v>5</v>
      </c>
      <c r="M57">
        <v>5</v>
      </c>
      <c r="N57">
        <v>63786</v>
      </c>
      <c r="O57">
        <v>6180</v>
      </c>
      <c r="P57">
        <v>9.6885999999999992</v>
      </c>
      <c r="Q57" t="s">
        <v>4</v>
      </c>
      <c r="R57" t="s">
        <v>4</v>
      </c>
      <c r="S57" t="s">
        <v>4</v>
      </c>
      <c r="T57" t="s">
        <v>4</v>
      </c>
      <c r="U57" t="s">
        <v>4</v>
      </c>
      <c r="V57" t="s">
        <v>4</v>
      </c>
      <c r="W57" t="s">
        <v>4</v>
      </c>
      <c r="X57" t="s">
        <v>4</v>
      </c>
      <c r="Y57" t="s">
        <v>4</v>
      </c>
      <c r="Z57" t="s">
        <v>4</v>
      </c>
      <c r="AA57" t="s">
        <v>4</v>
      </c>
      <c r="AB57" t="s">
        <v>4</v>
      </c>
      <c r="AC57"/>
      <c r="AD57"/>
      <c r="AE57"/>
      <c r="AF57"/>
      <c r="AG57"/>
      <c r="AH57"/>
      <c r="AI57"/>
      <c r="AJ57"/>
      <c r="AK57"/>
    </row>
    <row r="58" spans="1:37" x14ac:dyDescent="0.25">
      <c r="A58" t="s">
        <v>15</v>
      </c>
      <c r="B58" s="63">
        <v>43834</v>
      </c>
      <c r="C58" s="63">
        <v>44118</v>
      </c>
      <c r="D58">
        <v>0</v>
      </c>
      <c r="E58">
        <v>0.78995000000000004</v>
      </c>
      <c r="F58">
        <v>0.73453999999999997</v>
      </c>
      <c r="G58">
        <v>0.84953999999999996</v>
      </c>
      <c r="H58" t="s">
        <v>5</v>
      </c>
      <c r="I58">
        <v>0.81633999999999995</v>
      </c>
      <c r="J58">
        <v>0.76556999999999997</v>
      </c>
      <c r="K58">
        <v>0.87048000000000003</v>
      </c>
      <c r="L58" t="s">
        <v>5</v>
      </c>
      <c r="M58"/>
      <c r="N58" t="s">
        <v>4</v>
      </c>
      <c r="O58">
        <v>34195</v>
      </c>
      <c r="P58">
        <v>53.608899999999998</v>
      </c>
      <c r="Q58" t="s">
        <v>4</v>
      </c>
      <c r="R58" t="s">
        <v>4</v>
      </c>
      <c r="S58" t="s">
        <v>4</v>
      </c>
      <c r="T58" t="s">
        <v>4</v>
      </c>
      <c r="U58" t="s">
        <v>4</v>
      </c>
      <c r="V58" t="s">
        <v>4</v>
      </c>
      <c r="W58" t="s">
        <v>4</v>
      </c>
      <c r="X58" t="s">
        <v>4</v>
      </c>
      <c r="Y58" t="s">
        <v>4</v>
      </c>
      <c r="Z58" t="s">
        <v>4</v>
      </c>
      <c r="AA58" t="s">
        <v>4</v>
      </c>
      <c r="AB58" t="s">
        <v>4</v>
      </c>
      <c r="AC58"/>
      <c r="AD58"/>
      <c r="AE58"/>
      <c r="AF58"/>
      <c r="AG58"/>
      <c r="AH58"/>
      <c r="AI58"/>
      <c r="AJ58"/>
      <c r="AK58"/>
    </row>
    <row r="59" spans="1:37" x14ac:dyDescent="0.25">
      <c r="A59" t="s">
        <v>15</v>
      </c>
      <c r="B59" s="63">
        <v>43960</v>
      </c>
      <c r="C59" s="63">
        <v>44118</v>
      </c>
      <c r="D59">
        <v>0</v>
      </c>
      <c r="E59">
        <v>0.76388999999999996</v>
      </c>
      <c r="F59">
        <v>0.70674000000000003</v>
      </c>
      <c r="G59">
        <v>0.82567000000000002</v>
      </c>
      <c r="H59" t="s">
        <v>5</v>
      </c>
      <c r="I59">
        <v>0.80449000000000004</v>
      </c>
      <c r="J59">
        <v>0.74990999999999997</v>
      </c>
      <c r="K59">
        <v>0.86304999999999998</v>
      </c>
      <c r="L59" t="s">
        <v>5</v>
      </c>
      <c r="M59"/>
      <c r="N59" t="s">
        <v>4</v>
      </c>
      <c r="O59">
        <v>16627</v>
      </c>
      <c r="P59">
        <v>26.066800000000001</v>
      </c>
      <c r="Q59" t="s">
        <v>4</v>
      </c>
      <c r="R59" t="s">
        <v>4</v>
      </c>
      <c r="S59" t="s">
        <v>4</v>
      </c>
      <c r="T59" t="s">
        <v>4</v>
      </c>
      <c r="U59" t="s">
        <v>4</v>
      </c>
      <c r="V59" t="s">
        <v>4</v>
      </c>
      <c r="W59" t="s">
        <v>4</v>
      </c>
      <c r="X59" t="s">
        <v>4</v>
      </c>
      <c r="Y59" t="s">
        <v>4</v>
      </c>
      <c r="Z59" t="s">
        <v>4</v>
      </c>
      <c r="AA59" t="s">
        <v>4</v>
      </c>
      <c r="AB59" t="s">
        <v>4</v>
      </c>
      <c r="AC59"/>
      <c r="AD59"/>
      <c r="AE59"/>
      <c r="AF59"/>
      <c r="AG59"/>
      <c r="AH59"/>
      <c r="AI59"/>
      <c r="AJ59"/>
      <c r="AK59"/>
    </row>
    <row r="60" spans="1:37" x14ac:dyDescent="0.25">
      <c r="A60" t="s">
        <v>15</v>
      </c>
      <c r="B60" s="63">
        <v>44118</v>
      </c>
      <c r="C60" s="63">
        <v>44118</v>
      </c>
      <c r="D60">
        <v>0</v>
      </c>
      <c r="E60" t="s">
        <v>4</v>
      </c>
      <c r="F60" t="s">
        <v>4</v>
      </c>
      <c r="G60" t="s">
        <v>4</v>
      </c>
      <c r="H60" t="s">
        <v>4</v>
      </c>
      <c r="I60" t="s">
        <v>4</v>
      </c>
      <c r="J60" t="s">
        <v>4</v>
      </c>
      <c r="K60" t="s">
        <v>4</v>
      </c>
      <c r="L60" t="s">
        <v>4</v>
      </c>
      <c r="M60"/>
      <c r="N60" t="s">
        <v>4</v>
      </c>
      <c r="O60">
        <v>6784</v>
      </c>
      <c r="P60">
        <v>10.6356</v>
      </c>
      <c r="Q60" t="s">
        <v>4</v>
      </c>
      <c r="R60" t="s">
        <v>4</v>
      </c>
      <c r="S60" t="s">
        <v>4</v>
      </c>
      <c r="T60" t="s">
        <v>4</v>
      </c>
      <c r="U60" t="s">
        <v>4</v>
      </c>
      <c r="V60" t="s">
        <v>4</v>
      </c>
      <c r="W60" t="s">
        <v>4</v>
      </c>
      <c r="X60" t="s">
        <v>4</v>
      </c>
      <c r="Y60" t="s">
        <v>4</v>
      </c>
      <c r="Z60" t="s">
        <v>4</v>
      </c>
      <c r="AA60" t="s">
        <v>4</v>
      </c>
      <c r="AB60" t="s">
        <v>4</v>
      </c>
      <c r="AC60"/>
      <c r="AD60"/>
      <c r="AE60"/>
      <c r="AF60"/>
      <c r="AG60"/>
      <c r="AH60"/>
      <c r="AI60"/>
      <c r="AJ60"/>
      <c r="AK60"/>
    </row>
    <row r="61" spans="1:37" x14ac:dyDescent="0.25">
      <c r="A61" t="s">
        <v>16</v>
      </c>
      <c r="B61" t="s">
        <v>119</v>
      </c>
      <c r="C61" t="s">
        <v>120</v>
      </c>
      <c r="D61">
        <v>0</v>
      </c>
      <c r="E61">
        <v>1.07108</v>
      </c>
      <c r="F61">
        <v>1.0243500000000001</v>
      </c>
      <c r="G61">
        <v>1.11995</v>
      </c>
      <c r="H61">
        <v>2.5999999999999999E-3</v>
      </c>
      <c r="I61">
        <v>1.06616</v>
      </c>
      <c r="J61">
        <v>1.02382</v>
      </c>
      <c r="K61">
        <v>1.11025</v>
      </c>
      <c r="L61">
        <v>1.9E-3</v>
      </c>
      <c r="M61">
        <v>5</v>
      </c>
      <c r="N61">
        <v>63786</v>
      </c>
      <c r="O61">
        <v>33977</v>
      </c>
      <c r="P61">
        <v>53.267200000000003</v>
      </c>
      <c r="Q61" t="s">
        <v>4</v>
      </c>
      <c r="R61" t="s">
        <v>4</v>
      </c>
      <c r="S61" t="s">
        <v>4</v>
      </c>
      <c r="T61" t="s">
        <v>4</v>
      </c>
      <c r="U61" t="s">
        <v>4</v>
      </c>
      <c r="V61" t="s">
        <v>4</v>
      </c>
      <c r="W61" t="s">
        <v>4</v>
      </c>
      <c r="X61" t="s">
        <v>4</v>
      </c>
      <c r="Y61" t="s">
        <v>4</v>
      </c>
      <c r="Z61" t="s">
        <v>4</v>
      </c>
      <c r="AA61" t="s">
        <v>4</v>
      </c>
      <c r="AB61" t="s">
        <v>4</v>
      </c>
      <c r="AC61"/>
      <c r="AD61"/>
      <c r="AE61"/>
      <c r="AF61"/>
      <c r="AG61"/>
      <c r="AH61"/>
      <c r="AI61"/>
      <c r="AJ61"/>
      <c r="AK61"/>
    </row>
    <row r="62" spans="1:37" x14ac:dyDescent="0.25">
      <c r="A62" t="s">
        <v>16</v>
      </c>
      <c r="B62" t="s">
        <v>120</v>
      </c>
      <c r="C62" t="s">
        <v>120</v>
      </c>
      <c r="D62">
        <v>0</v>
      </c>
      <c r="E62" t="s">
        <v>4</v>
      </c>
      <c r="F62" t="s">
        <v>4</v>
      </c>
      <c r="G62" t="s">
        <v>4</v>
      </c>
      <c r="H62" t="s">
        <v>4</v>
      </c>
      <c r="I62" t="s">
        <v>4</v>
      </c>
      <c r="J62" t="s">
        <v>4</v>
      </c>
      <c r="K62" t="s">
        <v>4</v>
      </c>
      <c r="L62" t="s">
        <v>4</v>
      </c>
      <c r="M62"/>
      <c r="N62" t="s">
        <v>4</v>
      </c>
      <c r="O62">
        <v>29809</v>
      </c>
      <c r="P62">
        <v>46.732799999999997</v>
      </c>
      <c r="Q62" t="s">
        <v>4</v>
      </c>
      <c r="R62" t="s">
        <v>4</v>
      </c>
      <c r="S62" t="s">
        <v>4</v>
      </c>
      <c r="T62" t="s">
        <v>4</v>
      </c>
      <c r="U62" t="s">
        <v>4</v>
      </c>
      <c r="V62" t="s">
        <v>4</v>
      </c>
      <c r="W62" t="s">
        <v>4</v>
      </c>
      <c r="X62" t="s">
        <v>4</v>
      </c>
      <c r="Y62" t="s">
        <v>4</v>
      </c>
      <c r="Z62" t="s">
        <v>4</v>
      </c>
      <c r="AA62" t="s">
        <v>4</v>
      </c>
      <c r="AB62" t="s">
        <v>4</v>
      </c>
      <c r="AC62"/>
      <c r="AD62"/>
      <c r="AE62"/>
      <c r="AF62"/>
      <c r="AG62"/>
      <c r="AH62"/>
      <c r="AI62"/>
      <c r="AJ62"/>
      <c r="AK62"/>
    </row>
    <row r="63" spans="1:37" x14ac:dyDescent="0.25">
      <c r="A63" t="s">
        <v>17</v>
      </c>
      <c r="B63">
        <v>0</v>
      </c>
      <c r="C63">
        <v>0</v>
      </c>
      <c r="D63">
        <v>0</v>
      </c>
      <c r="E63" t="s">
        <v>4</v>
      </c>
      <c r="F63" t="s">
        <v>4</v>
      </c>
      <c r="G63" t="s">
        <v>4</v>
      </c>
      <c r="H63" t="s">
        <v>4</v>
      </c>
      <c r="I63" t="s">
        <v>4</v>
      </c>
      <c r="J63" t="s">
        <v>4</v>
      </c>
      <c r="K63" t="s">
        <v>4</v>
      </c>
      <c r="L63" t="s">
        <v>4</v>
      </c>
      <c r="M63"/>
      <c r="N63" t="s">
        <v>4</v>
      </c>
      <c r="O63">
        <v>54831</v>
      </c>
      <c r="P63">
        <v>85.960899999999995</v>
      </c>
      <c r="Q63" t="s">
        <v>4</v>
      </c>
      <c r="R63" t="s">
        <v>4</v>
      </c>
      <c r="S63" t="s">
        <v>4</v>
      </c>
      <c r="T63" t="s">
        <v>4</v>
      </c>
      <c r="U63" t="s">
        <v>4</v>
      </c>
      <c r="V63" t="s">
        <v>4</v>
      </c>
      <c r="W63" t="s">
        <v>4</v>
      </c>
      <c r="X63" t="s">
        <v>4</v>
      </c>
      <c r="Y63" t="s">
        <v>4</v>
      </c>
      <c r="Z63" t="s">
        <v>4</v>
      </c>
      <c r="AA63" t="s">
        <v>4</v>
      </c>
      <c r="AB63" t="s">
        <v>4</v>
      </c>
      <c r="AC63"/>
      <c r="AD63"/>
      <c r="AE63"/>
      <c r="AF63"/>
      <c r="AG63"/>
      <c r="AH63"/>
      <c r="AI63"/>
      <c r="AJ63"/>
      <c r="AK63"/>
    </row>
    <row r="64" spans="1:37" x14ac:dyDescent="0.25">
      <c r="A64" t="s">
        <v>17</v>
      </c>
      <c r="B64">
        <v>1</v>
      </c>
      <c r="C64">
        <v>0</v>
      </c>
      <c r="D64">
        <v>0</v>
      </c>
      <c r="E64">
        <v>1.27528</v>
      </c>
      <c r="F64">
        <v>1.19706</v>
      </c>
      <c r="G64">
        <v>1.3586199999999999</v>
      </c>
      <c r="H64" t="s">
        <v>5</v>
      </c>
      <c r="I64">
        <v>1.32786</v>
      </c>
      <c r="J64">
        <v>1.2552300000000001</v>
      </c>
      <c r="K64">
        <v>1.40469</v>
      </c>
      <c r="L64" t="s">
        <v>5</v>
      </c>
      <c r="M64">
        <v>5</v>
      </c>
      <c r="N64">
        <v>63786</v>
      </c>
      <c r="O64">
        <v>8388</v>
      </c>
      <c r="P64">
        <v>13.1502</v>
      </c>
      <c r="Q64" t="s">
        <v>4</v>
      </c>
      <c r="R64" t="s">
        <v>4</v>
      </c>
      <c r="S64" t="s">
        <v>4</v>
      </c>
      <c r="T64" t="s">
        <v>4</v>
      </c>
      <c r="U64" t="s">
        <v>4</v>
      </c>
      <c r="V64" t="s">
        <v>4</v>
      </c>
      <c r="W64" t="s">
        <v>4</v>
      </c>
      <c r="X64" t="s">
        <v>4</v>
      </c>
      <c r="Y64" t="s">
        <v>4</v>
      </c>
      <c r="Z64" t="s">
        <v>4</v>
      </c>
      <c r="AA64" t="s">
        <v>4</v>
      </c>
      <c r="AB64" t="s">
        <v>4</v>
      </c>
      <c r="AC64"/>
      <c r="AD64"/>
      <c r="AE64"/>
      <c r="AF64"/>
      <c r="AG64"/>
      <c r="AH64"/>
      <c r="AI64"/>
      <c r="AJ64"/>
      <c r="AK64"/>
    </row>
    <row r="65" spans="1:37" x14ac:dyDescent="0.25">
      <c r="A65" t="s">
        <v>17</v>
      </c>
      <c r="B65">
        <v>2</v>
      </c>
      <c r="C65">
        <v>0</v>
      </c>
      <c r="D65">
        <v>0</v>
      </c>
      <c r="E65">
        <v>1.02749</v>
      </c>
      <c r="F65">
        <v>0.77683999999999997</v>
      </c>
      <c r="G65">
        <v>1.3590199999999999</v>
      </c>
      <c r="H65">
        <v>0.84919999999999995</v>
      </c>
      <c r="I65">
        <v>1.00268</v>
      </c>
      <c r="J65">
        <v>0.77681</v>
      </c>
      <c r="K65">
        <v>1.2942100000000001</v>
      </c>
      <c r="L65">
        <v>0.98360000000000003</v>
      </c>
      <c r="M65"/>
      <c r="N65" t="s">
        <v>4</v>
      </c>
      <c r="O65">
        <v>412</v>
      </c>
      <c r="P65">
        <v>0.64590000000000003</v>
      </c>
      <c r="Q65" t="s">
        <v>4</v>
      </c>
      <c r="R65" t="s">
        <v>4</v>
      </c>
      <c r="S65" t="s">
        <v>4</v>
      </c>
      <c r="T65" t="s">
        <v>4</v>
      </c>
      <c r="U65" t="s">
        <v>4</v>
      </c>
      <c r="V65" t="s">
        <v>4</v>
      </c>
      <c r="W65" t="s">
        <v>4</v>
      </c>
      <c r="X65" t="s">
        <v>4</v>
      </c>
      <c r="Y65" t="s">
        <v>4</v>
      </c>
      <c r="Z65" t="s">
        <v>4</v>
      </c>
      <c r="AA65" t="s">
        <v>4</v>
      </c>
      <c r="AB65" t="s">
        <v>4</v>
      </c>
      <c r="AC65"/>
      <c r="AD65"/>
      <c r="AE65"/>
      <c r="AF65"/>
      <c r="AG65"/>
      <c r="AH65"/>
      <c r="AI65"/>
      <c r="AJ65"/>
      <c r="AK65"/>
    </row>
    <row r="66" spans="1:37" x14ac:dyDescent="0.25">
      <c r="A66" t="s">
        <v>17</v>
      </c>
      <c r="B66" t="s">
        <v>18</v>
      </c>
      <c r="C66">
        <v>0</v>
      </c>
      <c r="D66">
        <v>0</v>
      </c>
      <c r="E66">
        <v>1.27176</v>
      </c>
      <c r="F66">
        <v>0.83147000000000004</v>
      </c>
      <c r="G66">
        <v>1.94519</v>
      </c>
      <c r="H66">
        <v>0.26750000000000002</v>
      </c>
      <c r="I66">
        <v>1.3305899999999999</v>
      </c>
      <c r="J66">
        <v>0.90896999999999994</v>
      </c>
      <c r="K66">
        <v>1.9477899999999999</v>
      </c>
      <c r="L66">
        <v>0.14180000000000001</v>
      </c>
      <c r="M66"/>
      <c r="N66" t="s">
        <v>4</v>
      </c>
      <c r="O66">
        <v>155</v>
      </c>
      <c r="P66">
        <v>0.24299999999999999</v>
      </c>
      <c r="Q66" t="s">
        <v>4</v>
      </c>
      <c r="R66" t="s">
        <v>4</v>
      </c>
      <c r="S66" t="s">
        <v>4</v>
      </c>
      <c r="T66" t="s">
        <v>4</v>
      </c>
      <c r="U66" t="s">
        <v>4</v>
      </c>
      <c r="V66" t="s">
        <v>4</v>
      </c>
      <c r="W66" t="s">
        <v>4</v>
      </c>
      <c r="X66" t="s">
        <v>4</v>
      </c>
      <c r="Y66" t="s">
        <v>4</v>
      </c>
      <c r="Z66" t="s">
        <v>4</v>
      </c>
      <c r="AA66" t="s">
        <v>4</v>
      </c>
      <c r="AB66" t="s">
        <v>4</v>
      </c>
      <c r="AC66"/>
      <c r="AD66"/>
      <c r="AE66"/>
      <c r="AF66"/>
      <c r="AG66"/>
      <c r="AH66"/>
      <c r="AI66"/>
      <c r="AJ66"/>
      <c r="AK66"/>
    </row>
    <row r="67" spans="1:37" x14ac:dyDescent="0.25">
      <c r="A67" t="s">
        <v>19</v>
      </c>
      <c r="B67" t="s">
        <v>20</v>
      </c>
      <c r="C67" t="s">
        <v>20</v>
      </c>
      <c r="D67">
        <v>0</v>
      </c>
      <c r="E67" t="s">
        <v>4</v>
      </c>
      <c r="F67" t="s">
        <v>4</v>
      </c>
      <c r="G67" t="s">
        <v>4</v>
      </c>
      <c r="H67" t="s">
        <v>4</v>
      </c>
      <c r="I67" t="s">
        <v>4</v>
      </c>
      <c r="J67" t="s">
        <v>4</v>
      </c>
      <c r="K67" t="s">
        <v>4</v>
      </c>
      <c r="L67" t="s">
        <v>4</v>
      </c>
      <c r="M67"/>
      <c r="N67" t="s">
        <v>4</v>
      </c>
      <c r="O67">
        <v>37591</v>
      </c>
      <c r="P67">
        <v>58.933</v>
      </c>
      <c r="Q67" t="s">
        <v>4</v>
      </c>
      <c r="R67" t="s">
        <v>4</v>
      </c>
      <c r="S67" t="s">
        <v>4</v>
      </c>
      <c r="T67" t="s">
        <v>4</v>
      </c>
      <c r="U67" t="s">
        <v>4</v>
      </c>
      <c r="V67" t="s">
        <v>4</v>
      </c>
      <c r="W67" t="s">
        <v>4</v>
      </c>
      <c r="X67" t="s">
        <v>4</v>
      </c>
      <c r="Y67" t="s">
        <v>4</v>
      </c>
      <c r="Z67" t="s">
        <v>4</v>
      </c>
      <c r="AA67" t="s">
        <v>4</v>
      </c>
      <c r="AB67" t="s">
        <v>4</v>
      </c>
      <c r="AC67"/>
      <c r="AD67"/>
      <c r="AE67"/>
      <c r="AF67"/>
      <c r="AG67"/>
      <c r="AH67"/>
      <c r="AI67"/>
      <c r="AJ67"/>
      <c r="AK67"/>
    </row>
    <row r="68" spans="1:37" x14ac:dyDescent="0.25">
      <c r="A68" t="s">
        <v>19</v>
      </c>
      <c r="B68" t="s">
        <v>21</v>
      </c>
      <c r="C68" t="s">
        <v>20</v>
      </c>
      <c r="D68">
        <v>0</v>
      </c>
      <c r="E68">
        <v>1.2180299999999999</v>
      </c>
      <c r="F68">
        <v>1.1509</v>
      </c>
      <c r="G68">
        <v>1.28908</v>
      </c>
      <c r="H68" t="s">
        <v>5</v>
      </c>
      <c r="I68">
        <v>1.2319100000000001</v>
      </c>
      <c r="J68">
        <v>1.1806300000000001</v>
      </c>
      <c r="K68">
        <v>1.2854099999999999</v>
      </c>
      <c r="L68" t="s">
        <v>5</v>
      </c>
      <c r="M68">
        <v>5</v>
      </c>
      <c r="N68">
        <v>63786</v>
      </c>
      <c r="O68">
        <v>21542</v>
      </c>
      <c r="P68">
        <v>33.772300000000001</v>
      </c>
      <c r="Q68" t="s">
        <v>4</v>
      </c>
      <c r="R68" t="s">
        <v>4</v>
      </c>
      <c r="S68" t="s">
        <v>4</v>
      </c>
      <c r="T68" t="s">
        <v>4</v>
      </c>
      <c r="U68" t="s">
        <v>4</v>
      </c>
      <c r="V68" t="s">
        <v>4</v>
      </c>
      <c r="W68" t="s">
        <v>4</v>
      </c>
      <c r="X68" t="s">
        <v>4</v>
      </c>
      <c r="Y68" t="s">
        <v>4</v>
      </c>
      <c r="Z68" t="s">
        <v>4</v>
      </c>
      <c r="AA68" t="s">
        <v>4</v>
      </c>
      <c r="AB68" t="s">
        <v>4</v>
      </c>
      <c r="AC68"/>
      <c r="AD68"/>
      <c r="AE68"/>
      <c r="AF68"/>
      <c r="AG68"/>
      <c r="AH68"/>
      <c r="AI68"/>
      <c r="AJ68"/>
      <c r="AK68"/>
    </row>
    <row r="69" spans="1:37" x14ac:dyDescent="0.25">
      <c r="A69" t="s">
        <v>19</v>
      </c>
      <c r="B69" t="s">
        <v>22</v>
      </c>
      <c r="C69" t="s">
        <v>20</v>
      </c>
      <c r="D69">
        <v>0</v>
      </c>
      <c r="E69">
        <v>0.60533999999999999</v>
      </c>
      <c r="F69">
        <v>0.54627999999999999</v>
      </c>
      <c r="G69">
        <v>0.67079</v>
      </c>
      <c r="H69" t="s">
        <v>5</v>
      </c>
      <c r="I69">
        <v>0.67173000000000005</v>
      </c>
      <c r="J69">
        <v>0.61307</v>
      </c>
      <c r="K69">
        <v>0.73599000000000003</v>
      </c>
      <c r="L69" t="s">
        <v>5</v>
      </c>
      <c r="M69"/>
      <c r="N69" t="s">
        <v>4</v>
      </c>
      <c r="O69">
        <v>4653</v>
      </c>
      <c r="P69">
        <v>7.2946999999999997</v>
      </c>
      <c r="Q69" t="s">
        <v>4</v>
      </c>
      <c r="R69" t="s">
        <v>4</v>
      </c>
      <c r="S69" t="s">
        <v>4</v>
      </c>
      <c r="T69" t="s">
        <v>4</v>
      </c>
      <c r="U69" t="s">
        <v>4</v>
      </c>
      <c r="V69" t="s">
        <v>4</v>
      </c>
      <c r="W69" t="s">
        <v>4</v>
      </c>
      <c r="X69" t="s">
        <v>4</v>
      </c>
      <c r="Y69" t="s">
        <v>4</v>
      </c>
      <c r="Z69" t="s">
        <v>4</v>
      </c>
      <c r="AA69" t="s">
        <v>4</v>
      </c>
      <c r="AB69" t="s">
        <v>4</v>
      </c>
      <c r="AC69"/>
      <c r="AD69"/>
      <c r="AE69"/>
      <c r="AF69"/>
      <c r="AG69"/>
      <c r="AH69"/>
      <c r="AI69"/>
      <c r="AJ69"/>
      <c r="AK69"/>
    </row>
    <row r="70" spans="1:37" x14ac:dyDescent="0.25">
      <c r="A70" t="s">
        <v>62</v>
      </c>
      <c r="B70">
        <v>1</v>
      </c>
      <c r="C70">
        <v>1</v>
      </c>
      <c r="D70">
        <v>0</v>
      </c>
      <c r="E70" t="s">
        <v>4</v>
      </c>
      <c r="F70" t="s">
        <v>4</v>
      </c>
      <c r="G70" t="s">
        <v>4</v>
      </c>
      <c r="H70" t="s">
        <v>4</v>
      </c>
      <c r="I70" t="s">
        <v>4</v>
      </c>
      <c r="J70" t="s">
        <v>4</v>
      </c>
      <c r="K70" t="s">
        <v>4</v>
      </c>
      <c r="L70" t="s">
        <v>4</v>
      </c>
      <c r="M70"/>
      <c r="N70" t="s">
        <v>4</v>
      </c>
      <c r="O70">
        <v>16492</v>
      </c>
      <c r="P70">
        <v>25.8552</v>
      </c>
      <c r="Q70" t="s">
        <v>4</v>
      </c>
      <c r="R70" t="s">
        <v>4</v>
      </c>
      <c r="S70" t="s">
        <v>4</v>
      </c>
      <c r="T70" t="s">
        <v>4</v>
      </c>
      <c r="U70" t="s">
        <v>4</v>
      </c>
      <c r="V70" t="s">
        <v>4</v>
      </c>
      <c r="W70" t="s">
        <v>4</v>
      </c>
      <c r="X70" t="s">
        <v>4</v>
      </c>
      <c r="Y70" t="s">
        <v>4</v>
      </c>
      <c r="Z70" t="s">
        <v>4</v>
      </c>
      <c r="AA70" t="s">
        <v>4</v>
      </c>
      <c r="AB70" t="s">
        <v>4</v>
      </c>
      <c r="AC70"/>
      <c r="AD70"/>
      <c r="AE70"/>
      <c r="AF70"/>
      <c r="AG70"/>
      <c r="AH70"/>
      <c r="AI70"/>
      <c r="AJ70"/>
      <c r="AK70"/>
    </row>
    <row r="71" spans="1:37" x14ac:dyDescent="0.25">
      <c r="A71" t="s">
        <v>62</v>
      </c>
      <c r="B71">
        <v>2</v>
      </c>
      <c r="C71">
        <v>1</v>
      </c>
      <c r="D71">
        <v>0</v>
      </c>
      <c r="E71">
        <v>0.94113999999999998</v>
      </c>
      <c r="F71">
        <v>0.88951000000000002</v>
      </c>
      <c r="G71">
        <v>0.99577000000000004</v>
      </c>
      <c r="H71">
        <v>3.5099999999999999E-2</v>
      </c>
      <c r="I71">
        <v>1.0052399999999999</v>
      </c>
      <c r="J71">
        <v>0.95589999999999997</v>
      </c>
      <c r="K71">
        <v>1.0571200000000001</v>
      </c>
      <c r="L71">
        <v>0.8387</v>
      </c>
      <c r="M71">
        <v>5</v>
      </c>
      <c r="N71">
        <v>63786</v>
      </c>
      <c r="O71">
        <v>26069</v>
      </c>
      <c r="P71">
        <v>40.869500000000002</v>
      </c>
      <c r="Q71" t="s">
        <v>4</v>
      </c>
      <c r="R71" t="s">
        <v>4</v>
      </c>
      <c r="S71" t="s">
        <v>4</v>
      </c>
      <c r="T71" t="s">
        <v>4</v>
      </c>
      <c r="U71" t="s">
        <v>4</v>
      </c>
      <c r="V71" t="s">
        <v>4</v>
      </c>
      <c r="W71" t="s">
        <v>4</v>
      </c>
      <c r="X71" t="s">
        <v>4</v>
      </c>
      <c r="Y71" t="s">
        <v>4</v>
      </c>
      <c r="Z71" t="s">
        <v>4</v>
      </c>
      <c r="AA71" t="s">
        <v>4</v>
      </c>
      <c r="AB71" t="s">
        <v>4</v>
      </c>
      <c r="AC71"/>
      <c r="AD71"/>
      <c r="AE71"/>
      <c r="AF71"/>
      <c r="AG71"/>
      <c r="AH71"/>
      <c r="AI71"/>
      <c r="AJ71"/>
      <c r="AK71"/>
    </row>
    <row r="72" spans="1:37" x14ac:dyDescent="0.25">
      <c r="A72" t="s">
        <v>62</v>
      </c>
      <c r="B72">
        <v>3</v>
      </c>
      <c r="C72">
        <v>1</v>
      </c>
      <c r="D72">
        <v>0</v>
      </c>
      <c r="E72">
        <v>0.90263000000000004</v>
      </c>
      <c r="F72">
        <v>0.84391000000000005</v>
      </c>
      <c r="G72">
        <v>0.96543000000000001</v>
      </c>
      <c r="H72">
        <v>2.8E-3</v>
      </c>
      <c r="I72">
        <v>0.95904</v>
      </c>
      <c r="J72">
        <v>0.90312999999999999</v>
      </c>
      <c r="K72">
        <v>1.0184200000000001</v>
      </c>
      <c r="L72">
        <v>0.1724</v>
      </c>
      <c r="M72"/>
      <c r="N72" t="s">
        <v>4</v>
      </c>
      <c r="O72">
        <v>12803</v>
      </c>
      <c r="P72">
        <v>20.0718</v>
      </c>
      <c r="Q72" t="s">
        <v>4</v>
      </c>
      <c r="R72" t="s">
        <v>4</v>
      </c>
      <c r="S72" t="s">
        <v>4</v>
      </c>
      <c r="T72" t="s">
        <v>4</v>
      </c>
      <c r="U72" t="s">
        <v>4</v>
      </c>
      <c r="V72" t="s">
        <v>4</v>
      </c>
      <c r="W72" t="s">
        <v>4</v>
      </c>
      <c r="X72" t="s">
        <v>4</v>
      </c>
      <c r="Y72" t="s">
        <v>4</v>
      </c>
      <c r="Z72" t="s">
        <v>4</v>
      </c>
      <c r="AA72" t="s">
        <v>4</v>
      </c>
      <c r="AB72" t="s">
        <v>4</v>
      </c>
      <c r="AC72"/>
      <c r="AD72"/>
      <c r="AE72"/>
      <c r="AF72"/>
      <c r="AG72"/>
      <c r="AH72"/>
      <c r="AI72"/>
      <c r="AJ72"/>
      <c r="AK72"/>
    </row>
    <row r="73" spans="1:37" x14ac:dyDescent="0.25">
      <c r="A73" t="s">
        <v>62</v>
      </c>
      <c r="B73" t="s">
        <v>63</v>
      </c>
      <c r="C73">
        <v>1</v>
      </c>
      <c r="D73">
        <v>0</v>
      </c>
      <c r="E73">
        <v>0.85665999999999998</v>
      </c>
      <c r="F73">
        <v>0.79139000000000004</v>
      </c>
      <c r="G73">
        <v>0.92732000000000003</v>
      </c>
      <c r="H73">
        <v>1E-4</v>
      </c>
      <c r="I73">
        <v>0.87897999999999998</v>
      </c>
      <c r="J73">
        <v>0.81977999999999995</v>
      </c>
      <c r="K73">
        <v>0.94245000000000001</v>
      </c>
      <c r="L73">
        <v>2.9999999999999997E-4</v>
      </c>
      <c r="M73"/>
      <c r="N73" t="s">
        <v>4</v>
      </c>
      <c r="O73">
        <v>8422</v>
      </c>
      <c r="P73">
        <v>13.2035</v>
      </c>
      <c r="Q73" t="s">
        <v>4</v>
      </c>
      <c r="R73" t="s">
        <v>4</v>
      </c>
      <c r="S73" t="s">
        <v>4</v>
      </c>
      <c r="T73" t="s">
        <v>4</v>
      </c>
      <c r="U73" t="s">
        <v>4</v>
      </c>
      <c r="V73" t="s">
        <v>4</v>
      </c>
      <c r="W73" t="s">
        <v>4</v>
      </c>
      <c r="X73" t="s">
        <v>4</v>
      </c>
      <c r="Y73" t="s">
        <v>4</v>
      </c>
      <c r="Z73" t="s">
        <v>4</v>
      </c>
      <c r="AA73" t="s">
        <v>4</v>
      </c>
      <c r="AB73" t="s">
        <v>4</v>
      </c>
      <c r="AC73"/>
      <c r="AD73"/>
      <c r="AE73"/>
      <c r="AF73"/>
      <c r="AG73"/>
      <c r="AH73"/>
      <c r="AI73"/>
      <c r="AJ73"/>
      <c r="AK73"/>
    </row>
    <row r="74" spans="1:37" x14ac:dyDescent="0.25">
      <c r="A74" t="s">
        <v>64</v>
      </c>
      <c r="B74">
        <v>0</v>
      </c>
      <c r="C74">
        <v>0</v>
      </c>
      <c r="D74">
        <v>0</v>
      </c>
      <c r="E74" t="s">
        <v>4</v>
      </c>
      <c r="F74" t="s">
        <v>4</v>
      </c>
      <c r="G74" t="s">
        <v>4</v>
      </c>
      <c r="H74" t="s">
        <v>4</v>
      </c>
      <c r="I74" t="s">
        <v>4</v>
      </c>
      <c r="J74" t="s">
        <v>4</v>
      </c>
      <c r="K74" t="s">
        <v>4</v>
      </c>
      <c r="L74" t="s">
        <v>4</v>
      </c>
      <c r="M74"/>
      <c r="N74" t="s">
        <v>4</v>
      </c>
      <c r="O74">
        <v>62281</v>
      </c>
      <c r="P74">
        <v>97.640500000000003</v>
      </c>
      <c r="Q74" t="s">
        <v>4</v>
      </c>
      <c r="R74" t="s">
        <v>4</v>
      </c>
      <c r="S74" t="s">
        <v>4</v>
      </c>
      <c r="T74" t="s">
        <v>4</v>
      </c>
      <c r="U74" t="s">
        <v>4</v>
      </c>
      <c r="V74" t="s">
        <v>4</v>
      </c>
      <c r="W74" t="s">
        <v>4</v>
      </c>
      <c r="X74" t="s">
        <v>4</v>
      </c>
      <c r="Y74" t="s">
        <v>4</v>
      </c>
      <c r="Z74" t="s">
        <v>4</v>
      </c>
      <c r="AA74" t="s">
        <v>4</v>
      </c>
      <c r="AB74" t="s">
        <v>4</v>
      </c>
      <c r="AC74"/>
      <c r="AD74"/>
      <c r="AE74"/>
      <c r="AF74"/>
      <c r="AG74"/>
      <c r="AH74"/>
      <c r="AI74"/>
      <c r="AJ74"/>
      <c r="AK74"/>
    </row>
    <row r="75" spans="1:37" x14ac:dyDescent="0.25">
      <c r="A75" t="s">
        <v>64</v>
      </c>
      <c r="B75">
        <v>1</v>
      </c>
      <c r="C75">
        <v>0</v>
      </c>
      <c r="D75">
        <v>0</v>
      </c>
      <c r="E75">
        <v>0.88956999999999997</v>
      </c>
      <c r="F75">
        <v>0.76185999999999998</v>
      </c>
      <c r="G75">
        <v>1.03868</v>
      </c>
      <c r="H75">
        <v>0.1389</v>
      </c>
      <c r="I75">
        <v>0.83765000000000001</v>
      </c>
      <c r="J75">
        <v>0.72772999999999999</v>
      </c>
      <c r="K75">
        <v>0.96418000000000004</v>
      </c>
      <c r="L75">
        <v>1.3599999999999999E-2</v>
      </c>
      <c r="M75">
        <v>5</v>
      </c>
      <c r="N75">
        <v>63786</v>
      </c>
      <c r="O75">
        <v>1505</v>
      </c>
      <c r="P75">
        <v>2.3595000000000002</v>
      </c>
      <c r="Q75" t="s">
        <v>4</v>
      </c>
      <c r="R75" t="s">
        <v>4</v>
      </c>
      <c r="S75" t="s">
        <v>4</v>
      </c>
      <c r="T75" t="s">
        <v>4</v>
      </c>
      <c r="U75" t="s">
        <v>4</v>
      </c>
      <c r="V75" t="s">
        <v>4</v>
      </c>
      <c r="W75" t="s">
        <v>4</v>
      </c>
      <c r="X75" t="s">
        <v>4</v>
      </c>
      <c r="Y75" t="s">
        <v>4</v>
      </c>
      <c r="Z75" t="s">
        <v>4</v>
      </c>
      <c r="AA75" t="s">
        <v>4</v>
      </c>
      <c r="AB75" t="s">
        <v>4</v>
      </c>
      <c r="AC75"/>
      <c r="AD75"/>
      <c r="AE75"/>
      <c r="AF75"/>
      <c r="AG75"/>
      <c r="AH75"/>
      <c r="AI75"/>
      <c r="AJ75"/>
      <c r="AK75"/>
    </row>
    <row r="76" spans="1:37" x14ac:dyDescent="0.25">
      <c r="A76" t="s">
        <v>44</v>
      </c>
      <c r="B76"/>
      <c r="C76"/>
      <c r="D76">
        <v>0</v>
      </c>
      <c r="E76">
        <v>0.92998000000000003</v>
      </c>
      <c r="F76">
        <v>0.90422000000000002</v>
      </c>
      <c r="G76">
        <v>0.95645999999999998</v>
      </c>
      <c r="H76" t="s">
        <v>5</v>
      </c>
      <c r="I76">
        <v>0.92496999999999996</v>
      </c>
      <c r="J76">
        <v>0.90593999999999997</v>
      </c>
      <c r="K76">
        <v>0.94440000000000002</v>
      </c>
      <c r="L76" t="s">
        <v>5</v>
      </c>
      <c r="M76"/>
      <c r="N76">
        <v>63786</v>
      </c>
      <c r="O76" t="s">
        <v>4</v>
      </c>
      <c r="P76" t="s">
        <v>4</v>
      </c>
      <c r="Q76">
        <v>0</v>
      </c>
      <c r="R76">
        <v>1</v>
      </c>
      <c r="S76">
        <v>3.9573200000000002</v>
      </c>
      <c r="T76">
        <v>3.0765099999999999</v>
      </c>
      <c r="U76">
        <v>2.2761999999999998</v>
      </c>
      <c r="V76">
        <v>1.3379000000000001</v>
      </c>
      <c r="W76">
        <v>0.39365</v>
      </c>
      <c r="X76">
        <v>-0.18053</v>
      </c>
      <c r="Y76">
        <v>-0.65781999999999996</v>
      </c>
      <c r="Z76">
        <v>-1.22478</v>
      </c>
      <c r="AA76">
        <v>-1.706</v>
      </c>
      <c r="AB76">
        <v>-5.3112599999999999</v>
      </c>
      <c r="AC76"/>
      <c r="AD76"/>
      <c r="AE76"/>
      <c r="AF76"/>
      <c r="AG76"/>
      <c r="AH76"/>
      <c r="AI76"/>
      <c r="AJ76"/>
      <c r="AK76"/>
    </row>
    <row r="77" spans="1:37" x14ac:dyDescent="0.25">
      <c r="A77" t="s">
        <v>45</v>
      </c>
      <c r="B77" t="s">
        <v>46</v>
      </c>
      <c r="C77" t="s">
        <v>47</v>
      </c>
      <c r="D77">
        <v>0</v>
      </c>
      <c r="E77">
        <v>0.98755000000000004</v>
      </c>
      <c r="F77">
        <v>0.94435999999999998</v>
      </c>
      <c r="G77">
        <v>1.03271</v>
      </c>
      <c r="H77">
        <v>0.58289999999999997</v>
      </c>
      <c r="I77">
        <v>0.98765999999999998</v>
      </c>
      <c r="J77">
        <v>0.94855999999999996</v>
      </c>
      <c r="K77">
        <v>1.0283599999999999</v>
      </c>
      <c r="L77">
        <v>0.54669999999999996</v>
      </c>
      <c r="M77">
        <v>5</v>
      </c>
      <c r="N77">
        <v>63786</v>
      </c>
      <c r="O77">
        <v>30974</v>
      </c>
      <c r="P77">
        <v>48.559199999999997</v>
      </c>
      <c r="Q77" t="s">
        <v>4</v>
      </c>
      <c r="R77" t="s">
        <v>4</v>
      </c>
      <c r="S77" t="s">
        <v>4</v>
      </c>
      <c r="T77" t="s">
        <v>4</v>
      </c>
      <c r="U77" t="s">
        <v>4</v>
      </c>
      <c r="V77" t="s">
        <v>4</v>
      </c>
      <c r="W77" t="s">
        <v>4</v>
      </c>
      <c r="X77" t="s">
        <v>4</v>
      </c>
      <c r="Y77" t="s">
        <v>4</v>
      </c>
      <c r="Z77" t="s">
        <v>4</v>
      </c>
      <c r="AA77" t="s">
        <v>4</v>
      </c>
      <c r="AB77" t="s">
        <v>4</v>
      </c>
      <c r="AC77"/>
      <c r="AD77"/>
      <c r="AE77"/>
      <c r="AF77"/>
      <c r="AG77"/>
      <c r="AH77"/>
      <c r="AI77"/>
      <c r="AJ77"/>
      <c r="AK77"/>
    </row>
    <row r="78" spans="1:37" x14ac:dyDescent="0.25">
      <c r="A78" t="s">
        <v>45</v>
      </c>
      <c r="B78" t="s">
        <v>47</v>
      </c>
      <c r="C78" t="s">
        <v>47</v>
      </c>
      <c r="D78">
        <v>0</v>
      </c>
      <c r="E78" t="s">
        <v>4</v>
      </c>
      <c r="F78" t="s">
        <v>4</v>
      </c>
      <c r="G78" t="s">
        <v>4</v>
      </c>
      <c r="H78" t="s">
        <v>4</v>
      </c>
      <c r="I78" t="s">
        <v>4</v>
      </c>
      <c r="J78" t="s">
        <v>4</v>
      </c>
      <c r="K78" t="s">
        <v>4</v>
      </c>
      <c r="L78" t="s">
        <v>4</v>
      </c>
      <c r="M78"/>
      <c r="N78" t="s">
        <v>4</v>
      </c>
      <c r="O78">
        <v>32812</v>
      </c>
      <c r="P78">
        <v>51.440800000000003</v>
      </c>
      <c r="Q78" t="s">
        <v>4</v>
      </c>
      <c r="R78" t="s">
        <v>4</v>
      </c>
      <c r="S78" t="s">
        <v>4</v>
      </c>
      <c r="T78" t="s">
        <v>4</v>
      </c>
      <c r="U78" t="s">
        <v>4</v>
      </c>
      <c r="V78" t="s">
        <v>4</v>
      </c>
      <c r="W78" t="s">
        <v>4</v>
      </c>
      <c r="X78" t="s">
        <v>4</v>
      </c>
      <c r="Y78" t="s">
        <v>4</v>
      </c>
      <c r="Z78" t="s">
        <v>4</v>
      </c>
      <c r="AA78" t="s">
        <v>4</v>
      </c>
      <c r="AB78" t="s">
        <v>4</v>
      </c>
      <c r="AC78"/>
      <c r="AD78"/>
      <c r="AE78"/>
      <c r="AF78"/>
      <c r="AG78"/>
      <c r="AH78"/>
      <c r="AI78"/>
      <c r="AJ78"/>
      <c r="AK78"/>
    </row>
    <row r="79" spans="1:37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</row>
    <row r="80" spans="1:37" x14ac:dyDescent="0.25">
      <c r="A80" t="s">
        <v>148</v>
      </c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</row>
    <row r="81" spans="1:35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57757B9-BA70-4B08-8FE6-BA7FEB33A9B5}"/>
</file>

<file path=customXml/itemProps2.xml><?xml version="1.0" encoding="utf-8"?>
<ds:datastoreItem xmlns:ds="http://schemas.openxmlformats.org/officeDocument/2006/customXml" ds:itemID="{CA7BFB21-886A-4DFC-BB60-F09D67DA306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75f2bb9-7ea2-4dfb-aa70-2a37afa654a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55E559D-A55D-457A-BF85-A07320AF83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dashboard</vt:lpstr>
      <vt:lpstr>Suppltbl_kids</vt:lpstr>
      <vt:lpstr>fig_data</vt:lpstr>
      <vt:lpstr>tbl_data</vt:lpstr>
      <vt:lpstr>Odds_kids</vt:lpstr>
      <vt:lpstr>fig_kids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Prior</dc:creator>
  <cp:lastModifiedBy>John-Michael Bowes</cp:lastModifiedBy>
  <cp:lastPrinted>2016-08-24T14:47:50Z</cp:lastPrinted>
  <dcterms:created xsi:type="dcterms:W3CDTF">2016-05-09T20:07:28Z</dcterms:created>
  <dcterms:modified xsi:type="dcterms:W3CDTF">2021-07-12T20:45:29Z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